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50" windowWidth="19170" windowHeight="6210" tabRatio="808" activeTab="0"/>
  </bookViews>
  <sheets>
    <sheet name="様式4.2格付製品リスト" sheetId="1" r:id="rId1"/>
    <sheet name="銘柄別合算数量" sheetId="2" state="hidden" r:id="rId2"/>
    <sheet name="様式4.3冷凍食品格付依頼書" sheetId="3" r:id="rId3"/>
    <sheet name="【冷検協データ処理用】旧冷凍食品格付依頼書" sheetId="4" state="hidden" r:id="rId4"/>
    <sheet name="銘柄ｺｰﾄﾞ" sheetId="5" state="hidden" r:id="rId5"/>
  </sheets>
  <externalReferences>
    <externalReference r:id="rId8"/>
    <externalReference r:id="rId9"/>
  </externalReferences>
  <definedNames>
    <definedName name="member">'[1]マスタ'!$A$1:$A$7</definedName>
    <definedName name="_xlnm.Print_Area" localSheetId="3">'【冷検協データ処理用】旧冷凍食品格付依頼書'!$B$1:$G$47</definedName>
    <definedName name="_xlnm.Print_Area" localSheetId="4">'銘柄ｺｰﾄﾞ'!$B$1:$F$295</definedName>
    <definedName name="_xlnm.Print_Area" localSheetId="0">'様式4.2格付製品リスト'!$C$1:$R$159</definedName>
    <definedName name="_xlnm.Print_Area" localSheetId="2">'様式4.3冷凍食品格付依頼書'!$B$1:$G$47</definedName>
    <definedName name="_xlnm.Print_Titles" localSheetId="3">'【冷検協データ処理用】旧冷凍食品格付依頼書'!$1:$12</definedName>
    <definedName name="_xlnm.Print_Titles" localSheetId="4">'銘柄ｺｰﾄﾞ'!$1:$2</definedName>
    <definedName name="_xlnm.Print_Titles" localSheetId="0">'様式4.2格付製品リスト'!$1:$7</definedName>
    <definedName name="_xlnm.Print_Titles" localSheetId="2">'様式4.3冷凍食品格付依頼書'!$1:$12</definedName>
    <definedName name="Priority">'[2]Param'!$A$2:$A$5</definedName>
    <definedName name="reviewer">'[1]マスタ'!$B$1:$B$6</definedName>
    <definedName name="合算数量">'銘柄別合算数量'!$A:$XFD</definedName>
    <definedName name="種類">'様式4.2格付製品リスト'!$N$9:$N$158</definedName>
    <definedName name="数量">'様式4.2格付製品リスト'!$L$9:$L$158</definedName>
    <definedName name="銘柄ｺｰﾄﾞ">'銘柄ｺｰﾄﾞ'!$A$3:$K$295</definedName>
    <definedName name="銘柄種別">'様式4.2格付製品リスト'!$M$9:$M$158</definedName>
  </definedNames>
  <calcPr fullCalcOnLoad="1"/>
</workbook>
</file>

<file path=xl/sharedStrings.xml><?xml version="1.0" encoding="utf-8"?>
<sst xmlns="http://schemas.openxmlformats.org/spreadsheetml/2006/main" count="3015" uniqueCount="789">
  <si>
    <t>内袋</t>
  </si>
  <si>
    <t>外箱</t>
  </si>
  <si>
    <t>a）工場番号</t>
  </si>
  <si>
    <t>d）整理番号</t>
  </si>
  <si>
    <t>e）品目分類</t>
  </si>
  <si>
    <t>f）種別</t>
  </si>
  <si>
    <t>g）製品名称</t>
  </si>
  <si>
    <t>i)生産開始日</t>
  </si>
  <si>
    <t>かつお・まぐろ</t>
  </si>
  <si>
    <t>さけ・ます</t>
  </si>
  <si>
    <t>とうもろこし</t>
  </si>
  <si>
    <t>ばれいしょ</t>
  </si>
  <si>
    <t>いちご</t>
  </si>
  <si>
    <t>みかん</t>
  </si>
  <si>
    <t>スチック</t>
  </si>
  <si>
    <t>コロッケ</t>
  </si>
  <si>
    <t>カツレツ</t>
  </si>
  <si>
    <t>ハンバーグ</t>
  </si>
  <si>
    <t>ミートボール</t>
  </si>
  <si>
    <t>フィッシュボール</t>
  </si>
  <si>
    <t>しゅうまい</t>
  </si>
  <si>
    <t>ぎょうざ</t>
  </si>
  <si>
    <t>ピザ</t>
  </si>
  <si>
    <t>市販用</t>
  </si>
  <si>
    <t>かつお</t>
  </si>
  <si>
    <t>まぐろ</t>
  </si>
  <si>
    <t>たら</t>
  </si>
  <si>
    <t>さけ</t>
  </si>
  <si>
    <t>ます</t>
  </si>
  <si>
    <t>あじ</t>
  </si>
  <si>
    <t>さば</t>
  </si>
  <si>
    <t>たらばがに</t>
  </si>
  <si>
    <t>ずわいがに</t>
  </si>
  <si>
    <t>いか</t>
  </si>
  <si>
    <t>たこ</t>
  </si>
  <si>
    <t>ほたて</t>
  </si>
  <si>
    <t>あさり</t>
  </si>
  <si>
    <t>かき</t>
  </si>
  <si>
    <t>シーフードミックス</t>
  </si>
  <si>
    <t>その他の水産物</t>
  </si>
  <si>
    <t>グリンピース</t>
  </si>
  <si>
    <t>きぬさや</t>
  </si>
  <si>
    <t>さやいんげん</t>
  </si>
  <si>
    <t>ボイルポテト</t>
  </si>
  <si>
    <t>フレンチフライドポテト</t>
  </si>
  <si>
    <t>さといも</t>
  </si>
  <si>
    <t>さつまいも</t>
  </si>
  <si>
    <t>にんじん</t>
  </si>
  <si>
    <t>ごぼう</t>
  </si>
  <si>
    <t>れんこん</t>
  </si>
  <si>
    <t>キャベツ</t>
  </si>
  <si>
    <t>かぼちゃ</t>
  </si>
  <si>
    <t>カーネルコーン</t>
  </si>
  <si>
    <t>ミックスベジタブル</t>
  </si>
  <si>
    <t>レモン</t>
  </si>
  <si>
    <t>パインアップル</t>
  </si>
  <si>
    <t>もも</t>
  </si>
  <si>
    <t>あんず</t>
  </si>
  <si>
    <t>えびフライ</t>
  </si>
  <si>
    <t>いかフライ</t>
  </si>
  <si>
    <t>かきフライ</t>
  </si>
  <si>
    <t>かぼちゃフライ</t>
  </si>
  <si>
    <t>チキンカツ</t>
  </si>
  <si>
    <t>トンカツ</t>
  </si>
  <si>
    <t>ビーフカツ</t>
  </si>
  <si>
    <t>ポテトコロッケ</t>
  </si>
  <si>
    <t>クリームコロッケ</t>
  </si>
  <si>
    <t>ミートパテー</t>
  </si>
  <si>
    <t>フィッシュハンバーグ</t>
  </si>
  <si>
    <t>チキンボール</t>
  </si>
  <si>
    <t>いかボール</t>
  </si>
  <si>
    <t>たこボール</t>
  </si>
  <si>
    <t>ポークしゅうまい</t>
  </si>
  <si>
    <t>えびしゅうまい</t>
  </si>
  <si>
    <t>かにしゅうまい</t>
  </si>
  <si>
    <t>えびぎょうざ</t>
  </si>
  <si>
    <t>チーズピザ</t>
  </si>
  <si>
    <t>ミックスピザ</t>
  </si>
  <si>
    <t>あんまん</t>
  </si>
  <si>
    <t>チキンライス</t>
  </si>
  <si>
    <t>ピラフ</t>
  </si>
  <si>
    <t>いなり</t>
  </si>
  <si>
    <t>もち</t>
  </si>
  <si>
    <t>おにぎり</t>
  </si>
  <si>
    <t>うどん</t>
  </si>
  <si>
    <t>そば</t>
  </si>
  <si>
    <t>ラーメン</t>
  </si>
  <si>
    <t>ワンタン</t>
  </si>
  <si>
    <t>かまぼこ</t>
  </si>
  <si>
    <t>はんぺん</t>
  </si>
  <si>
    <t>つみれ</t>
  </si>
  <si>
    <t>オムレツ</t>
  </si>
  <si>
    <t>シチュー</t>
  </si>
  <si>
    <t>コンソメ</t>
  </si>
  <si>
    <t>ポタージュ</t>
  </si>
  <si>
    <t>ソース</t>
  </si>
  <si>
    <t>カレー</t>
  </si>
  <si>
    <t>ロールキャベツ</t>
  </si>
  <si>
    <t>がんもどき</t>
  </si>
  <si>
    <t>エビグラタン</t>
  </si>
  <si>
    <t>ラザニア</t>
  </si>
  <si>
    <t>ナポリタンスパゲティ</t>
  </si>
  <si>
    <t>ミートソーススパゲティ</t>
  </si>
  <si>
    <t>カルボナーラスパゲティ</t>
  </si>
  <si>
    <t>スナック</t>
  </si>
  <si>
    <t>その他の調理食品</t>
  </si>
  <si>
    <t>スコッチエッグ</t>
  </si>
  <si>
    <t>パン</t>
  </si>
  <si>
    <t>ドーナツ</t>
  </si>
  <si>
    <t>アメリカンドッグ</t>
  </si>
  <si>
    <t>ゼリー</t>
  </si>
  <si>
    <t>プリン</t>
  </si>
  <si>
    <t>ババロア</t>
  </si>
  <si>
    <t>アップルパイ</t>
  </si>
  <si>
    <t>ミートパイ</t>
  </si>
  <si>
    <t>ようかん</t>
  </si>
  <si>
    <t>シュークリーム</t>
  </si>
  <si>
    <t>ケーキ</t>
  </si>
  <si>
    <t>ホットケーキ</t>
  </si>
  <si>
    <t>クレープ</t>
  </si>
  <si>
    <t>a）工場番号：</t>
  </si>
  <si>
    <t>b）会社名：</t>
  </si>
  <si>
    <t>ｃ）工場名：</t>
  </si>
  <si>
    <t>b）会社名／工場名：</t>
  </si>
  <si>
    <t>h）認定証票貼付場所</t>
  </si>
  <si>
    <t>j）生産終了日</t>
  </si>
  <si>
    <t>銘柄コード</t>
  </si>
  <si>
    <t>銘柄</t>
  </si>
  <si>
    <t>（西暦年月日）</t>
  </si>
  <si>
    <t>新大分類</t>
  </si>
  <si>
    <t>新中分類</t>
  </si>
  <si>
    <t>新小分類</t>
  </si>
  <si>
    <t>新銘柄</t>
  </si>
  <si>
    <t>新銘柄
コード</t>
  </si>
  <si>
    <t>魚類</t>
  </si>
  <si>
    <t>110101</t>
  </si>
  <si>
    <t>110102</t>
  </si>
  <si>
    <t>かじき類</t>
  </si>
  <si>
    <t>110299</t>
  </si>
  <si>
    <t>かれい類</t>
  </si>
  <si>
    <t>110399</t>
  </si>
  <si>
    <t>110401</t>
  </si>
  <si>
    <t>110501</t>
  </si>
  <si>
    <t>110511</t>
  </si>
  <si>
    <t>赤魚</t>
  </si>
  <si>
    <t>110601</t>
  </si>
  <si>
    <t>その他の魚類</t>
  </si>
  <si>
    <t>あじ・さば類</t>
  </si>
  <si>
    <t>110701</t>
  </si>
  <si>
    <t>110711</t>
  </si>
  <si>
    <t>119999</t>
  </si>
  <si>
    <t>甲殻類</t>
  </si>
  <si>
    <t>えび類</t>
  </si>
  <si>
    <t>殻付えび</t>
  </si>
  <si>
    <t>120101</t>
  </si>
  <si>
    <t>120102</t>
  </si>
  <si>
    <t>その他のえび</t>
  </si>
  <si>
    <t>120199</t>
  </si>
  <si>
    <t>かに類</t>
  </si>
  <si>
    <t>120201</t>
  </si>
  <si>
    <t>120202</t>
  </si>
  <si>
    <t>毛がに</t>
  </si>
  <si>
    <t>120203</t>
  </si>
  <si>
    <t>その他のかに</t>
  </si>
  <si>
    <t>120299</t>
  </si>
  <si>
    <t>その他の甲殻類</t>
  </si>
  <si>
    <t>129999</t>
  </si>
  <si>
    <t>軟体類</t>
  </si>
  <si>
    <t>いか類</t>
  </si>
  <si>
    <t>130101</t>
  </si>
  <si>
    <t>たこ類</t>
  </si>
  <si>
    <t>130201</t>
  </si>
  <si>
    <t>貝類</t>
  </si>
  <si>
    <t>130311</t>
  </si>
  <si>
    <t>130321</t>
  </si>
  <si>
    <t>その他の貝</t>
  </si>
  <si>
    <t>130399</t>
  </si>
  <si>
    <t>130301</t>
  </si>
  <si>
    <t>その他の軟体類</t>
  </si>
  <si>
    <t>139999</t>
  </si>
  <si>
    <t>魚卵</t>
  </si>
  <si>
    <t>140101</t>
  </si>
  <si>
    <t>海藻</t>
  </si>
  <si>
    <t>150101</t>
  </si>
  <si>
    <t>160101</t>
  </si>
  <si>
    <t>199999</t>
  </si>
  <si>
    <t>豆類</t>
  </si>
  <si>
    <t>ダイズ</t>
  </si>
  <si>
    <t>えだ豆</t>
  </si>
  <si>
    <t>210101</t>
  </si>
  <si>
    <t>大豆</t>
  </si>
  <si>
    <t>210102</t>
  </si>
  <si>
    <t>その他豆類</t>
  </si>
  <si>
    <t>エンドウ</t>
  </si>
  <si>
    <t>210201</t>
  </si>
  <si>
    <t>210202</t>
  </si>
  <si>
    <t>インゲン</t>
  </si>
  <si>
    <t>210301</t>
  </si>
  <si>
    <t>いんげん豆</t>
  </si>
  <si>
    <t>210302</t>
  </si>
  <si>
    <t>そら豆</t>
  </si>
  <si>
    <t>219901</t>
  </si>
  <si>
    <t>219999</t>
  </si>
  <si>
    <t>いも類</t>
  </si>
  <si>
    <t>220101</t>
  </si>
  <si>
    <t>220102</t>
  </si>
  <si>
    <t>その他ポテト</t>
  </si>
  <si>
    <t>220199</t>
  </si>
  <si>
    <t>220201</t>
  </si>
  <si>
    <t>その他の野菜</t>
  </si>
  <si>
    <t>220301</t>
  </si>
  <si>
    <t>やまのいも</t>
  </si>
  <si>
    <t>220401</t>
  </si>
  <si>
    <t>その他いも類</t>
  </si>
  <si>
    <t>229999</t>
  </si>
  <si>
    <t>根菜類</t>
  </si>
  <si>
    <t>230101</t>
  </si>
  <si>
    <t>230102</t>
  </si>
  <si>
    <t>230103</t>
  </si>
  <si>
    <t>その他根菜類</t>
  </si>
  <si>
    <t>230199</t>
  </si>
  <si>
    <t>葉茎類等</t>
  </si>
  <si>
    <t>葉菜類</t>
  </si>
  <si>
    <t>ほうれん草</t>
  </si>
  <si>
    <t>240101</t>
  </si>
  <si>
    <t>240111</t>
  </si>
  <si>
    <t>その他葉菜類</t>
  </si>
  <si>
    <t>240199</t>
  </si>
  <si>
    <t>茎菜類</t>
  </si>
  <si>
    <t>アスパラガス</t>
  </si>
  <si>
    <t>240201</t>
  </si>
  <si>
    <t>たまねぎ</t>
  </si>
  <si>
    <t>240211</t>
  </si>
  <si>
    <t>ねぎ類</t>
  </si>
  <si>
    <t>240212</t>
  </si>
  <si>
    <t>花菜類</t>
  </si>
  <si>
    <t>240301</t>
  </si>
  <si>
    <t>果菜類</t>
  </si>
  <si>
    <t>240401</t>
  </si>
  <si>
    <t>その他果菜類</t>
  </si>
  <si>
    <t>240499</t>
  </si>
  <si>
    <t>その他葉茎果類</t>
  </si>
  <si>
    <t>249999</t>
  </si>
  <si>
    <t>穀物類</t>
  </si>
  <si>
    <t>軸付コーン</t>
  </si>
  <si>
    <t>250101</t>
  </si>
  <si>
    <t>250102</t>
  </si>
  <si>
    <t>260101</t>
  </si>
  <si>
    <t>キノコ類</t>
  </si>
  <si>
    <t>270101</t>
  </si>
  <si>
    <t>果実類</t>
  </si>
  <si>
    <t>ベリー類</t>
  </si>
  <si>
    <t>280101</t>
  </si>
  <si>
    <t>ブルーベリー</t>
  </si>
  <si>
    <t>280111</t>
  </si>
  <si>
    <t>その他の果実</t>
  </si>
  <si>
    <t>その他ベリー類</t>
  </si>
  <si>
    <t>280199</t>
  </si>
  <si>
    <t>柑橘類</t>
  </si>
  <si>
    <t>280201</t>
  </si>
  <si>
    <t>280211</t>
  </si>
  <si>
    <t>その他柑橘類</t>
  </si>
  <si>
    <t>280299</t>
  </si>
  <si>
    <t>280301</t>
  </si>
  <si>
    <t>モモ類</t>
  </si>
  <si>
    <t>280401</t>
  </si>
  <si>
    <t>280411</t>
  </si>
  <si>
    <t>果汁類</t>
  </si>
  <si>
    <t>果汁</t>
  </si>
  <si>
    <t>288101</t>
  </si>
  <si>
    <t>濃縮果汁</t>
  </si>
  <si>
    <t>288102</t>
  </si>
  <si>
    <t>289999</t>
  </si>
  <si>
    <t>299999</t>
  </si>
  <si>
    <t>食鳥類</t>
  </si>
  <si>
    <t>鶏肉</t>
  </si>
  <si>
    <t>310101</t>
  </si>
  <si>
    <t>鶏ひき肉</t>
  </si>
  <si>
    <t>310102</t>
  </si>
  <si>
    <t>鶏その他</t>
  </si>
  <si>
    <t>310199</t>
  </si>
  <si>
    <t>その他の食鳥</t>
  </si>
  <si>
    <t>319999</t>
  </si>
  <si>
    <t>肉類</t>
  </si>
  <si>
    <t>牛肉</t>
  </si>
  <si>
    <t>320101</t>
  </si>
  <si>
    <t>牛ひき肉</t>
  </si>
  <si>
    <t>320102</t>
  </si>
  <si>
    <t>牛その他</t>
  </si>
  <si>
    <t>320199</t>
  </si>
  <si>
    <t>豚肉</t>
  </si>
  <si>
    <t>320201</t>
  </si>
  <si>
    <t>豚ひき肉</t>
  </si>
  <si>
    <t>320202</t>
  </si>
  <si>
    <t>豚その他</t>
  </si>
  <si>
    <t>320299</t>
  </si>
  <si>
    <t>羊肉</t>
  </si>
  <si>
    <t>320301</t>
  </si>
  <si>
    <t>馬肉</t>
  </si>
  <si>
    <t>320401</t>
  </si>
  <si>
    <t>合びき</t>
  </si>
  <si>
    <t>320501</t>
  </si>
  <si>
    <t>その他の肉類</t>
  </si>
  <si>
    <t>329999</t>
  </si>
  <si>
    <t>水産フライ</t>
  </si>
  <si>
    <t>410101</t>
  </si>
  <si>
    <t>フライ類あげもの類</t>
  </si>
  <si>
    <t>410102</t>
  </si>
  <si>
    <t>410103</t>
  </si>
  <si>
    <t>魚フライ</t>
  </si>
  <si>
    <t>410104</t>
  </si>
  <si>
    <t>その他の水産フライ</t>
  </si>
  <si>
    <t>410119</t>
  </si>
  <si>
    <t>フリッター</t>
  </si>
  <si>
    <t>410121</t>
  </si>
  <si>
    <t>その他フライ類</t>
  </si>
  <si>
    <t>その他の水産てんぷら</t>
  </si>
  <si>
    <t>410129</t>
  </si>
  <si>
    <t>その他の水産から揚げ</t>
  </si>
  <si>
    <t>410139</t>
  </si>
  <si>
    <t>411101</t>
  </si>
  <si>
    <t>農産フライ</t>
  </si>
  <si>
    <t>412101</t>
  </si>
  <si>
    <t>大学いも</t>
  </si>
  <si>
    <t>412111</t>
  </si>
  <si>
    <t>その他の農産物フライ</t>
  </si>
  <si>
    <t>野菜かき揚げ</t>
  </si>
  <si>
    <t>412121</t>
  </si>
  <si>
    <t>412199</t>
  </si>
  <si>
    <t>畜産フライ</t>
  </si>
  <si>
    <t>413101</t>
  </si>
  <si>
    <t>肉のてんぷら</t>
  </si>
  <si>
    <t>413111</t>
  </si>
  <si>
    <t>とりのから揚げ</t>
  </si>
  <si>
    <t>413121</t>
  </si>
  <si>
    <t>チキンナゲット</t>
  </si>
  <si>
    <t>413122</t>
  </si>
  <si>
    <t>その他肉のから揚げ</t>
  </si>
  <si>
    <t>413199</t>
  </si>
  <si>
    <t>414101</t>
  </si>
  <si>
    <t>414102</t>
  </si>
  <si>
    <t>414103</t>
  </si>
  <si>
    <t>その他カツレツ</t>
  </si>
  <si>
    <t>414199</t>
  </si>
  <si>
    <t>415101</t>
  </si>
  <si>
    <t>カボチャコロッケ</t>
  </si>
  <si>
    <t>415102</t>
  </si>
  <si>
    <t>その他のコロッケ</t>
  </si>
  <si>
    <t>415111</t>
  </si>
  <si>
    <t>415199</t>
  </si>
  <si>
    <t>フライ類</t>
  </si>
  <si>
    <t>419919</t>
  </si>
  <si>
    <t>天ぷら類</t>
  </si>
  <si>
    <t>419929</t>
  </si>
  <si>
    <t>から揚げ類</t>
  </si>
  <si>
    <t>419939</t>
  </si>
  <si>
    <t>419999</t>
  </si>
  <si>
    <t>ハンバーグ類</t>
  </si>
  <si>
    <t>420101</t>
  </si>
  <si>
    <t>420102</t>
  </si>
  <si>
    <t>その他のハンバーグ</t>
  </si>
  <si>
    <t>420199</t>
  </si>
  <si>
    <t>421101</t>
  </si>
  <si>
    <t>畜産練製品類</t>
  </si>
  <si>
    <t>その他のミートボール</t>
  </si>
  <si>
    <t>421199</t>
  </si>
  <si>
    <t>422101</t>
  </si>
  <si>
    <t>423101</t>
  </si>
  <si>
    <t>423102</t>
  </si>
  <si>
    <t>その他フィッシュボール</t>
  </si>
  <si>
    <t>423199</t>
  </si>
  <si>
    <t>中華総菜</t>
  </si>
  <si>
    <t>430101</t>
  </si>
  <si>
    <t>肉系しゅうまい</t>
  </si>
  <si>
    <t>430102</t>
  </si>
  <si>
    <t>その他のしゅうまい</t>
  </si>
  <si>
    <t>430103</t>
  </si>
  <si>
    <t>430104</t>
  </si>
  <si>
    <t>海鮮入りしゅうまい</t>
  </si>
  <si>
    <t>430105</t>
  </si>
  <si>
    <t>小龍包</t>
  </si>
  <si>
    <t>430111</t>
  </si>
  <si>
    <t>430199</t>
  </si>
  <si>
    <t>肉系ぎょうざ</t>
  </si>
  <si>
    <t>431101</t>
  </si>
  <si>
    <t>その他のぎょうざ</t>
  </si>
  <si>
    <t>431102</t>
  </si>
  <si>
    <t>海鮮入りぎょうざ</t>
  </si>
  <si>
    <t>431103</t>
  </si>
  <si>
    <t>431199</t>
  </si>
  <si>
    <t>春巻</t>
  </si>
  <si>
    <t>肉系春巻</t>
  </si>
  <si>
    <t>432101</t>
  </si>
  <si>
    <t>その他の春巻</t>
  </si>
  <si>
    <t>えび春巻</t>
  </si>
  <si>
    <t>432102</t>
  </si>
  <si>
    <t>かに春巻</t>
  </si>
  <si>
    <t>432103</t>
  </si>
  <si>
    <t>海鮮入り春巻</t>
  </si>
  <si>
    <t>432104</t>
  </si>
  <si>
    <t>432199</t>
  </si>
  <si>
    <t>その他中華総菜</t>
  </si>
  <si>
    <t>酢豚</t>
  </si>
  <si>
    <t>439901</t>
  </si>
  <si>
    <t>八宝菜</t>
  </si>
  <si>
    <t>439902</t>
  </si>
  <si>
    <t>中華丼の具</t>
  </si>
  <si>
    <t>439903</t>
  </si>
  <si>
    <t>エビチリソース</t>
  </si>
  <si>
    <t>439904</t>
  </si>
  <si>
    <t>その他調理食品</t>
  </si>
  <si>
    <t>その他の中華総菜</t>
  </si>
  <si>
    <t>439999</t>
  </si>
  <si>
    <t>洋風総菜</t>
  </si>
  <si>
    <t>440112</t>
  </si>
  <si>
    <t>440101</t>
  </si>
  <si>
    <t>440111</t>
  </si>
  <si>
    <t>440121</t>
  </si>
  <si>
    <t>440199</t>
  </si>
  <si>
    <t>ハヤシライスの具</t>
  </si>
  <si>
    <t>440113</t>
  </si>
  <si>
    <t>440102</t>
  </si>
  <si>
    <t>グラタン類</t>
  </si>
  <si>
    <t>441101</t>
  </si>
  <si>
    <t>ドリア</t>
  </si>
  <si>
    <t>441111</t>
  </si>
  <si>
    <t>441121</t>
  </si>
  <si>
    <t>その他グラタン類</t>
  </si>
  <si>
    <t>441199</t>
  </si>
  <si>
    <t>その他洋風総菜</t>
  </si>
  <si>
    <t>449999</t>
  </si>
  <si>
    <t>米飯類</t>
  </si>
  <si>
    <t>米飯</t>
  </si>
  <si>
    <t>白飯</t>
  </si>
  <si>
    <t>450101</t>
  </si>
  <si>
    <t>赤飯</t>
  </si>
  <si>
    <t>450102</t>
  </si>
  <si>
    <t>炒めご飯</t>
  </si>
  <si>
    <t>炒飯</t>
  </si>
  <si>
    <t>451101</t>
  </si>
  <si>
    <t>451111</t>
  </si>
  <si>
    <t>451112</t>
  </si>
  <si>
    <t>オムライス</t>
  </si>
  <si>
    <t>451121</t>
  </si>
  <si>
    <t>その他米飯類</t>
  </si>
  <si>
    <t>かけご飯</t>
  </si>
  <si>
    <t>カレーライス</t>
  </si>
  <si>
    <t>452101</t>
  </si>
  <si>
    <t>その他かけご飯</t>
  </si>
  <si>
    <t>452199</t>
  </si>
  <si>
    <t>汁ご飯</t>
  </si>
  <si>
    <t>リゾット</t>
  </si>
  <si>
    <t>453101</t>
  </si>
  <si>
    <t>混ぜご飯</t>
  </si>
  <si>
    <t>その他混ぜご飯</t>
  </si>
  <si>
    <t>454199</t>
  </si>
  <si>
    <t>454101</t>
  </si>
  <si>
    <t>すし</t>
  </si>
  <si>
    <t>455101</t>
  </si>
  <si>
    <t>その他すし</t>
  </si>
  <si>
    <t>455199</t>
  </si>
  <si>
    <t>456101</t>
  </si>
  <si>
    <t>焼おにぎり</t>
  </si>
  <si>
    <t>456102</t>
  </si>
  <si>
    <t>もち類</t>
  </si>
  <si>
    <t>457101</t>
  </si>
  <si>
    <t>白玉</t>
  </si>
  <si>
    <t>457111</t>
  </si>
  <si>
    <t>459999</t>
  </si>
  <si>
    <t>ライスバーガー</t>
  </si>
  <si>
    <t>459901</t>
  </si>
  <si>
    <t>めん類</t>
  </si>
  <si>
    <t>460101</t>
  </si>
  <si>
    <t>すいとん類</t>
  </si>
  <si>
    <t>スイトン</t>
  </si>
  <si>
    <t>461101</t>
  </si>
  <si>
    <t>462101</t>
  </si>
  <si>
    <t>中華類</t>
  </si>
  <si>
    <t>463101</t>
  </si>
  <si>
    <t>463102</t>
  </si>
  <si>
    <t>チャンポン麺</t>
  </si>
  <si>
    <t>463103</t>
  </si>
  <si>
    <t>その他めん類</t>
  </si>
  <si>
    <t>その他中華麺</t>
  </si>
  <si>
    <t>463199</t>
  </si>
  <si>
    <t>パスタ類</t>
  </si>
  <si>
    <t>464101</t>
  </si>
  <si>
    <t>464102</t>
  </si>
  <si>
    <t>464103</t>
  </si>
  <si>
    <t>ショートパスタ</t>
  </si>
  <si>
    <t>464111</t>
  </si>
  <si>
    <t>詰め物入りパスタ</t>
  </si>
  <si>
    <t>464121</t>
  </si>
  <si>
    <t>その他パスタ類</t>
  </si>
  <si>
    <t>464199</t>
  </si>
  <si>
    <t>焼きそば類</t>
  </si>
  <si>
    <t>焼きそば</t>
  </si>
  <si>
    <t>465101</t>
  </si>
  <si>
    <t>オムソバ</t>
  </si>
  <si>
    <t>465111</t>
  </si>
  <si>
    <t>ライスヌードル</t>
  </si>
  <si>
    <t>469901</t>
  </si>
  <si>
    <t>469999</t>
  </si>
  <si>
    <t>練製品</t>
  </si>
  <si>
    <t>水産練製品類</t>
  </si>
  <si>
    <t>すり身</t>
  </si>
  <si>
    <t>470101</t>
  </si>
  <si>
    <t>その他の水産練製品</t>
  </si>
  <si>
    <t>470111</t>
  </si>
  <si>
    <t>竹輪</t>
  </si>
  <si>
    <t>470112</t>
  </si>
  <si>
    <t>470113</t>
  </si>
  <si>
    <t>揚げかま</t>
  </si>
  <si>
    <t>470114</t>
  </si>
  <si>
    <t>470115</t>
  </si>
  <si>
    <t>しんじょ</t>
  </si>
  <si>
    <t>470116</t>
  </si>
  <si>
    <t>魚肉ハム・ソーセージ</t>
  </si>
  <si>
    <t>470121</t>
  </si>
  <si>
    <t>470199</t>
  </si>
  <si>
    <t>ハム</t>
  </si>
  <si>
    <t>471101</t>
  </si>
  <si>
    <t>ソーセージ</t>
  </si>
  <si>
    <t>471102</t>
  </si>
  <si>
    <t>その他の畜産練製品</t>
  </si>
  <si>
    <t>471199</t>
  </si>
  <si>
    <t>粉もの</t>
  </si>
  <si>
    <t>お好み焼</t>
  </si>
  <si>
    <t>480101</t>
  </si>
  <si>
    <t>たこ焼</t>
  </si>
  <si>
    <t>480102</t>
  </si>
  <si>
    <t>481101</t>
  </si>
  <si>
    <t>481102</t>
  </si>
  <si>
    <t>その他のピザ</t>
  </si>
  <si>
    <t>481199</t>
  </si>
  <si>
    <t>中華まん</t>
  </si>
  <si>
    <t>肉まん</t>
  </si>
  <si>
    <t>482101</t>
  </si>
  <si>
    <t>482102</t>
  </si>
  <si>
    <t>その他中華まん</t>
  </si>
  <si>
    <t>482199</t>
  </si>
  <si>
    <t>その他のスナック</t>
  </si>
  <si>
    <t>489999</t>
  </si>
  <si>
    <t>肉加工品類</t>
  </si>
  <si>
    <t>490101</t>
  </si>
  <si>
    <t>ピーマン肉詰め</t>
  </si>
  <si>
    <t>490102</t>
  </si>
  <si>
    <t>焼豚</t>
  </si>
  <si>
    <t>490111</t>
  </si>
  <si>
    <t>牛丼の具</t>
  </si>
  <si>
    <t>490121</t>
  </si>
  <si>
    <t>その他肉加工品</t>
  </si>
  <si>
    <t>490199</t>
  </si>
  <si>
    <t>豆腐加工品類</t>
  </si>
  <si>
    <t>豆腐</t>
  </si>
  <si>
    <t>491101</t>
  </si>
  <si>
    <t>491102</t>
  </si>
  <si>
    <t>油揚げ</t>
  </si>
  <si>
    <t>491103</t>
  </si>
  <si>
    <t>厚揚げ</t>
  </si>
  <si>
    <t>491104</t>
  </si>
  <si>
    <t>491111</t>
  </si>
  <si>
    <t>湯葉加工品</t>
  </si>
  <si>
    <t>491121</t>
  </si>
  <si>
    <t>豆腐ハンバーグ</t>
  </si>
  <si>
    <t>491141</t>
  </si>
  <si>
    <t>マーボー豆腐</t>
  </si>
  <si>
    <t>491142</t>
  </si>
  <si>
    <t>その他豆腐製品</t>
  </si>
  <si>
    <t>491199</t>
  </si>
  <si>
    <t>魚加工品類</t>
  </si>
  <si>
    <t>焼魚</t>
  </si>
  <si>
    <t>492101</t>
  </si>
  <si>
    <t>煮魚</t>
  </si>
  <si>
    <t>492111</t>
  </si>
  <si>
    <t>漬魚</t>
  </si>
  <si>
    <t>492121</t>
  </si>
  <si>
    <t>その他魚製品</t>
  </si>
  <si>
    <t>492199</t>
  </si>
  <si>
    <t>卵製品類</t>
  </si>
  <si>
    <t>493101</t>
  </si>
  <si>
    <t>493102</t>
  </si>
  <si>
    <t>卵焼</t>
  </si>
  <si>
    <t>493111</t>
  </si>
  <si>
    <t>茶わんむし</t>
  </si>
  <si>
    <t>493112</t>
  </si>
  <si>
    <t>伊達巻</t>
  </si>
  <si>
    <t>その他和風卵製品</t>
  </si>
  <si>
    <t>493119</t>
  </si>
  <si>
    <t>その他卵製品</t>
  </si>
  <si>
    <t>かに玉</t>
  </si>
  <si>
    <t>493121</t>
  </si>
  <si>
    <t>その他中華風卵製品</t>
  </si>
  <si>
    <t>493129</t>
  </si>
  <si>
    <t>493199</t>
  </si>
  <si>
    <t>弁当等</t>
  </si>
  <si>
    <t>498901</t>
  </si>
  <si>
    <t>499999</t>
  </si>
  <si>
    <t>テリーヌ</t>
  </si>
  <si>
    <t>499901</t>
  </si>
  <si>
    <t>499951</t>
  </si>
  <si>
    <t>菓子類</t>
  </si>
  <si>
    <t>パン類</t>
  </si>
  <si>
    <t>510101</t>
  </si>
  <si>
    <t>ピザクラスト</t>
  </si>
  <si>
    <t>510102</t>
  </si>
  <si>
    <t>菓子パン調理パン</t>
  </si>
  <si>
    <t>510111</t>
  </si>
  <si>
    <t>蒸しパン</t>
  </si>
  <si>
    <t>510112</t>
  </si>
  <si>
    <t>510121</t>
  </si>
  <si>
    <t>チュロス</t>
  </si>
  <si>
    <t>510122</t>
  </si>
  <si>
    <t>その他菓子</t>
  </si>
  <si>
    <t>510131</t>
  </si>
  <si>
    <t>パン生地</t>
  </si>
  <si>
    <t>510181</t>
  </si>
  <si>
    <t>その他パン類</t>
  </si>
  <si>
    <t>510199</t>
  </si>
  <si>
    <t>511101</t>
  </si>
  <si>
    <t>511102</t>
  </si>
  <si>
    <t>511103</t>
  </si>
  <si>
    <t>杏仁豆腐</t>
  </si>
  <si>
    <t>511111</t>
  </si>
  <si>
    <t>その他菓子類</t>
  </si>
  <si>
    <t>その他ゼリー類</t>
  </si>
  <si>
    <t>511199</t>
  </si>
  <si>
    <t>パイ類</t>
  </si>
  <si>
    <t>512101</t>
  </si>
  <si>
    <t>512102</t>
  </si>
  <si>
    <t>パイ生地</t>
  </si>
  <si>
    <t>512181</t>
  </si>
  <si>
    <t>その他のパイ</t>
  </si>
  <si>
    <t>512199</t>
  </si>
  <si>
    <t>和菓子類</t>
  </si>
  <si>
    <t>団子</t>
  </si>
  <si>
    <t>513101</t>
  </si>
  <si>
    <t>大福餅</t>
  </si>
  <si>
    <t>513102</t>
  </si>
  <si>
    <t>おはぎ</t>
  </si>
  <si>
    <t>513103</t>
  </si>
  <si>
    <t>その他和菓子</t>
  </si>
  <si>
    <t>513111</t>
  </si>
  <si>
    <t>今川焼</t>
  </si>
  <si>
    <t>513121</t>
  </si>
  <si>
    <t>鯛やき</t>
  </si>
  <si>
    <t>513122</t>
  </si>
  <si>
    <t>あんみつ類</t>
  </si>
  <si>
    <t>513131</t>
  </si>
  <si>
    <t>513199</t>
  </si>
  <si>
    <t>洋菓子類</t>
  </si>
  <si>
    <t>514101</t>
  </si>
  <si>
    <t>514102</t>
  </si>
  <si>
    <t>514111</t>
  </si>
  <si>
    <t>514112</t>
  </si>
  <si>
    <t>ワッフル</t>
  </si>
  <si>
    <t>514113</t>
  </si>
  <si>
    <t>その他洋菓子</t>
  </si>
  <si>
    <t>514121</t>
  </si>
  <si>
    <t>ムース</t>
  </si>
  <si>
    <t>514122</t>
  </si>
  <si>
    <t>514199</t>
  </si>
  <si>
    <t>519999</t>
  </si>
  <si>
    <t>水産冷凍食品</t>
  </si>
  <si>
    <t>農産冷凍食品</t>
  </si>
  <si>
    <t>畜産冷凍食品</t>
  </si>
  <si>
    <t>調理冷凍食品</t>
  </si>
  <si>
    <t>むきえび</t>
  </si>
  <si>
    <t>やまのいも（とろろ）</t>
  </si>
  <si>
    <t>その他葉茎類等</t>
  </si>
  <si>
    <t>330101</t>
  </si>
  <si>
    <t>卵類</t>
  </si>
  <si>
    <t>卵</t>
  </si>
  <si>
    <t>412102</t>
  </si>
  <si>
    <t>オニオンフライ</t>
  </si>
  <si>
    <t>412179</t>
  </si>
  <si>
    <t>412189</t>
  </si>
  <si>
    <t>その他の農産物天ぷら</t>
  </si>
  <si>
    <t>その他の農産物から揚げ</t>
  </si>
  <si>
    <t>メンチカツ</t>
  </si>
  <si>
    <t>470117</t>
  </si>
  <si>
    <t>油揚げ加工品</t>
  </si>
  <si>
    <t>494101</t>
  </si>
  <si>
    <t>野菜加工品</t>
  </si>
  <si>
    <t>ペーストピューレ類</t>
  </si>
  <si>
    <t>494102</t>
  </si>
  <si>
    <t>野菜加工惣菜</t>
  </si>
  <si>
    <t>弁当等アソート品</t>
  </si>
  <si>
    <t>クリーム</t>
  </si>
  <si>
    <t>（様式4.2）格付製品リスト</t>
  </si>
  <si>
    <t>シチュー・ソース類</t>
  </si>
  <si>
    <t>番号</t>
  </si>
  <si>
    <t>銘柄ｺｰﾄﾞ</t>
  </si>
  <si>
    <t>銘柄名</t>
  </si>
  <si>
    <t>業務用</t>
  </si>
  <si>
    <t>計</t>
  </si>
  <si>
    <t>表示順番</t>
  </si>
  <si>
    <t>数量有無</t>
  </si>
  <si>
    <t>市販判別用</t>
  </si>
  <si>
    <t>業務判別用</t>
  </si>
  <si>
    <t>493139</t>
  </si>
  <si>
    <t>銘柄＆種別</t>
  </si>
  <si>
    <t>250102</t>
  </si>
  <si>
    <t>330101</t>
  </si>
  <si>
    <t>新旧コード対比表（新コード⇒旧コード）</t>
  </si>
  <si>
    <t>目的：冷検協がトライアル工場より受け取った新コードによる格付数量報告を旧コードに変換して入力する拠り所とするため</t>
  </si>
  <si>
    <t>→</t>
  </si>
  <si>
    <t>旧中分類</t>
  </si>
  <si>
    <t>旧小分類</t>
  </si>
  <si>
    <t>旧銘柄</t>
  </si>
  <si>
    <t>旧銘柄コード</t>
  </si>
  <si>
    <t>かじき</t>
  </si>
  <si>
    <t>めかじき</t>
  </si>
  <si>
    <t>かれい・ひらめ</t>
  </si>
  <si>
    <t>かれい</t>
  </si>
  <si>
    <t>生むきえび</t>
  </si>
  <si>
    <t>おきあみ</t>
  </si>
  <si>
    <t>海草</t>
  </si>
  <si>
    <t>野菜類</t>
  </si>
  <si>
    <t>とろろいも</t>
  </si>
  <si>
    <t>グリンアスパラガス</t>
  </si>
  <si>
    <t>玉ねぎ</t>
  </si>
  <si>
    <t>ブロッコリー</t>
  </si>
  <si>
    <t>いちごドロップ</t>
  </si>
  <si>
    <t>丸みかん</t>
  </si>
  <si>
    <t>果実ジュース</t>
  </si>
  <si>
    <t>鶏もも</t>
  </si>
  <si>
    <t>鶏内臓</t>
  </si>
  <si>
    <t>牛正肉</t>
  </si>
  <si>
    <t>牛内臓肉</t>
  </si>
  <si>
    <t>豚正肉</t>
  </si>
  <si>
    <t>豚内臓肉</t>
  </si>
  <si>
    <t>ジンギスカン</t>
  </si>
  <si>
    <t>(空白)</t>
  </si>
  <si>
    <t>？？？？？？</t>
  </si>
  <si>
    <t>その他のスチック</t>
  </si>
  <si>
    <t>オニオンリングフライ</t>
  </si>
  <si>
    <t>フライ類以外の調理食品</t>
  </si>
  <si>
    <t>その他野菜のてんぷら</t>
  </si>
  <si>
    <t>ミンチカツ</t>
  </si>
  <si>
    <t>ビーフハンバーグ</t>
  </si>
  <si>
    <t>フィッシュ
ハンバーグ</t>
  </si>
  <si>
    <t>シチュー・ソース類</t>
  </si>
  <si>
    <t>シチュー.ソース類</t>
  </si>
  <si>
    <t>その他シチュー・
ソース類</t>
  </si>
  <si>
    <t>その他シチュー・スープ類</t>
  </si>
  <si>
    <t>グラタン</t>
  </si>
  <si>
    <t>その他グラタン</t>
  </si>
  <si>
    <t>スパゲッティ</t>
  </si>
  <si>
    <t>ハム・ソーセージ</t>
  </si>
  <si>
    <t>介護食品</t>
  </si>
  <si>
    <t>菓子パン</t>
  </si>
  <si>
    <t>ゼリー類</t>
  </si>
  <si>
    <t>あんみつ</t>
  </si>
  <si>
    <t>水産メンチカツ・スチック</t>
  </si>
  <si>
    <t>493139</t>
  </si>
  <si>
    <t>その他洋風卵製品</t>
  </si>
  <si>
    <t>493139</t>
  </si>
  <si>
    <t>その他冷凍食品</t>
  </si>
  <si>
    <t>ゼリー類</t>
  </si>
  <si>
    <t>（様式4.3）</t>
  </si>
  <si>
    <t>冷 凍 食 品 格 付 依 頼 書</t>
  </si>
  <si>
    <t>一般財団法人　日本冷凍食品検査協会    殿</t>
  </si>
  <si>
    <t>工場住所</t>
  </si>
  <si>
    <t>工 場 名</t>
  </si>
  <si>
    <t>認定工場番号</t>
  </si>
  <si>
    <t>報告基本（期間）：前月21日～当月20日　（単位：キログラム）</t>
  </si>
  <si>
    <t>備考</t>
  </si>
  <si>
    <t>新商品はここに名称を記載してください。</t>
  </si>
  <si>
    <t>（様式4.1）</t>
  </si>
  <si>
    <t>冷 凍 食 品 格 付 依 頼 書（検査協会データ処理用）</t>
  </si>
  <si>
    <t>製造荷口：</t>
  </si>
  <si>
    <t>工場住所：</t>
  </si>
  <si>
    <t>作成日：</t>
  </si>
  <si>
    <t>種類</t>
  </si>
  <si>
    <t>市販用製品</t>
  </si>
  <si>
    <t>業務用製品</t>
  </si>
  <si>
    <t>合計数量</t>
  </si>
  <si>
    <t>合　　計</t>
  </si>
  <si>
    <t>（単位：キログラム）</t>
  </si>
  <si>
    <t>入力確認1</t>
  </si>
  <si>
    <t>入力確認2</t>
  </si>
  <si>
    <t>-</t>
  </si>
  <si>
    <t>確認場所</t>
  </si>
  <si>
    <t>確認
メッセージ</t>
  </si>
  <si>
    <t>年　　　月　　　　日</t>
  </si>
  <si>
    <t xml:space="preserve">
</t>
  </si>
  <si>
    <t>k)【数量】</t>
  </si>
  <si>
    <t>下記の20　年　月分（20　年　 月 21日～20　年　 月 20日）の製造荷口について格付を受けたいので依頼する。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</si>
</sst>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yyyy&quot;年&quot;m&quot;月&quot;d&quot;日&quot;;@"/>
    <numFmt numFmtId="183" formatCode="#,##0;\-#,##0;&quot;-&quot;"/>
    <numFmt numFmtId="184" formatCode="&quot;〒&quot;000&quot;-&quot;0000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u val="single"/>
      <sz val="11"/>
      <color indexed="12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sz val="11"/>
      <color indexed="55"/>
      <name val="ＭＳ Ｐゴシック"/>
      <family val="3"/>
    </font>
    <font>
      <sz val="14"/>
      <color indexed="9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0"/>
      <color indexed="55"/>
      <name val="ＭＳ Ｐゴシック"/>
      <family val="3"/>
    </font>
    <font>
      <b/>
      <u val="single"/>
      <sz val="16"/>
      <name val="ＭＳ Ｐゴシック"/>
      <family val="3"/>
    </font>
    <font>
      <b/>
      <sz val="14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>
        <color indexed="8"/>
      </left>
      <right style="dashed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ck"/>
      <top style="thin">
        <color indexed="12"/>
      </top>
      <bottom style="thin">
        <color indexed="12"/>
      </bottom>
    </border>
    <border>
      <left style="thick"/>
      <right style="thick"/>
      <top style="thin">
        <color indexed="12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ck"/>
      <top>
        <color indexed="63"/>
      </top>
      <bottom style="thin">
        <color indexed="12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</borders>
  <cellStyleXfs count="8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183" fontId="7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3" applyNumberFormat="0" applyAlignment="0" applyProtection="0"/>
    <xf numFmtId="0" fontId="51" fillId="2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27" borderId="4" applyNumberFormat="0" applyFont="0" applyAlignment="0" applyProtection="0"/>
    <xf numFmtId="0" fontId="53" fillId="0" borderId="5" applyNumberFormat="0" applyFill="0" applyAlignment="0" applyProtection="0"/>
    <xf numFmtId="0" fontId="54" fillId="28" borderId="0" applyNumberFormat="0" applyBorder="0" applyAlignment="0" applyProtection="0"/>
    <xf numFmtId="0" fontId="55" fillId="29" borderId="6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29" borderId="11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0" borderId="6" applyNumberFormat="0" applyAlignment="0" applyProtection="0"/>
    <xf numFmtId="0" fontId="3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219">
    <xf numFmtId="0" fontId="0" fillId="0" borderId="0" xfId="0" applyFont="1" applyAlignment="1">
      <alignment vertical="center"/>
    </xf>
    <xf numFmtId="0" fontId="1" fillId="0" borderId="0" xfId="79">
      <alignment vertical="center"/>
      <protection/>
    </xf>
    <xf numFmtId="0" fontId="1" fillId="0" borderId="0" xfId="79" applyProtection="1">
      <alignment vertical="center"/>
      <protection/>
    </xf>
    <xf numFmtId="0" fontId="11" fillId="0" borderId="0" xfId="79" applyFont="1" applyProtection="1">
      <alignment vertical="center"/>
      <protection/>
    </xf>
    <xf numFmtId="0" fontId="1" fillId="0" borderId="0" xfId="79" applyNumberFormat="1" applyProtection="1">
      <alignment vertical="center"/>
      <protection/>
    </xf>
    <xf numFmtId="0" fontId="1" fillId="0" borderId="0" xfId="79" applyFill="1" applyProtection="1">
      <alignment vertical="center"/>
      <protection/>
    </xf>
    <xf numFmtId="0" fontId="1" fillId="0" borderId="0" xfId="79" applyAlignment="1" applyProtection="1">
      <alignment horizontal="center" vertical="center"/>
      <protection/>
    </xf>
    <xf numFmtId="0" fontId="12" fillId="0" borderId="0" xfId="79" applyFont="1" applyAlignment="1" applyProtection="1">
      <alignment horizontal="right" vertical="center"/>
      <protection/>
    </xf>
    <xf numFmtId="0" fontId="10" fillId="0" borderId="12" xfId="79" applyFont="1" applyBorder="1" applyAlignment="1" applyProtection="1">
      <alignment horizontal="center" vertical="center" wrapText="1"/>
      <protection/>
    </xf>
    <xf numFmtId="0" fontId="10" fillId="0" borderId="12" xfId="79" applyFont="1" applyFill="1" applyBorder="1" applyAlignment="1" applyProtection="1">
      <alignment horizontal="center" vertical="center" wrapText="1"/>
      <protection/>
    </xf>
    <xf numFmtId="0" fontId="10" fillId="0" borderId="13" xfId="79" applyFont="1" applyFill="1" applyBorder="1" applyAlignment="1" applyProtection="1">
      <alignment horizontal="center" vertical="center" wrapText="1"/>
      <protection/>
    </xf>
    <xf numFmtId="0" fontId="1" fillId="0" borderId="14" xfId="79" applyNumberFormat="1" applyFont="1" applyBorder="1" applyAlignment="1" applyProtection="1">
      <alignment horizontal="center" vertical="top" wrapText="1"/>
      <protection/>
    </xf>
    <xf numFmtId="0" fontId="10" fillId="0" borderId="14" xfId="79" applyNumberFormat="1" applyFont="1" applyFill="1" applyBorder="1" applyAlignment="1" applyProtection="1">
      <alignment horizontal="center" vertical="top" wrapText="1"/>
      <protection/>
    </xf>
    <xf numFmtId="0" fontId="10" fillId="0" borderId="14" xfId="79" applyFont="1" applyBorder="1" applyAlignment="1" applyProtection="1">
      <alignment horizontal="center" vertical="top" wrapText="1"/>
      <protection/>
    </xf>
    <xf numFmtId="0" fontId="10" fillId="0" borderId="15" xfId="79" applyFont="1" applyBorder="1" applyAlignment="1" applyProtection="1">
      <alignment horizontal="center" vertical="top" wrapText="1"/>
      <protection/>
    </xf>
    <xf numFmtId="0" fontId="14" fillId="0" borderId="14" xfId="79" applyFont="1" applyFill="1" applyBorder="1" applyAlignment="1" applyProtection="1">
      <alignment horizontal="center" vertical="top" wrapText="1"/>
      <protection/>
    </xf>
    <xf numFmtId="0" fontId="14" fillId="0" borderId="16" xfId="79" applyFont="1" applyFill="1" applyBorder="1" applyAlignment="1" applyProtection="1">
      <alignment horizontal="center" vertical="top" wrapText="1"/>
      <protection/>
    </xf>
    <xf numFmtId="0" fontId="10" fillId="0" borderId="17" xfId="79" applyNumberFormat="1" applyFont="1" applyFill="1" applyBorder="1" applyAlignment="1" applyProtection="1">
      <alignment vertical="top" wrapText="1"/>
      <protection/>
    </xf>
    <xf numFmtId="0" fontId="10" fillId="32" borderId="17" xfId="79" applyNumberFormat="1" applyFont="1" applyFill="1" applyBorder="1" applyAlignment="1" applyProtection="1">
      <alignment vertical="top" wrapText="1"/>
      <protection locked="0"/>
    </xf>
    <xf numFmtId="0" fontId="10" fillId="0" borderId="14" xfId="79" applyNumberFormat="1" applyFont="1" applyFill="1" applyBorder="1" applyAlignment="1" applyProtection="1">
      <alignment vertical="top" wrapText="1"/>
      <protection/>
    </xf>
    <xf numFmtId="49" fontId="10" fillId="33" borderId="14" xfId="79" applyNumberFormat="1" applyFont="1" applyFill="1" applyBorder="1" applyAlignment="1" applyProtection="1">
      <alignment vertical="top" wrapText="1"/>
      <protection locked="0"/>
    </xf>
    <xf numFmtId="0" fontId="10" fillId="33" borderId="14" xfId="79" applyFont="1" applyFill="1" applyBorder="1" applyAlignment="1" applyProtection="1">
      <alignment vertical="top" wrapText="1"/>
      <protection locked="0"/>
    </xf>
    <xf numFmtId="0" fontId="10" fillId="33" borderId="14" xfId="79" applyFont="1" applyFill="1" applyBorder="1" applyAlignment="1" applyProtection="1">
      <alignment horizontal="center" vertical="top" wrapText="1"/>
      <protection locked="0"/>
    </xf>
    <xf numFmtId="0" fontId="10" fillId="33" borderId="15" xfId="79" applyFont="1" applyFill="1" applyBorder="1" applyAlignment="1" applyProtection="1">
      <alignment horizontal="center" vertical="top" wrapText="1"/>
      <protection locked="0"/>
    </xf>
    <xf numFmtId="14" fontId="1" fillId="33" borderId="14" xfId="79" applyNumberFormat="1" applyFill="1" applyBorder="1" applyAlignment="1" applyProtection="1" quotePrefix="1">
      <alignment vertical="top" wrapText="1"/>
      <protection locked="0"/>
    </xf>
    <xf numFmtId="14" fontId="1" fillId="33" borderId="16" xfId="79" applyNumberFormat="1" applyFill="1" applyBorder="1" applyAlignment="1" applyProtection="1" quotePrefix="1">
      <alignment vertical="top" wrapText="1"/>
      <protection locked="0"/>
    </xf>
    <xf numFmtId="14" fontId="1" fillId="33" borderId="16" xfId="80" applyNumberFormat="1" applyFill="1" applyBorder="1" applyAlignment="1" applyProtection="1" quotePrefix="1">
      <alignment vertical="top" wrapText="1"/>
      <protection locked="0"/>
    </xf>
    <xf numFmtId="0" fontId="1" fillId="0" borderId="0" xfId="79" applyFill="1">
      <alignment vertical="center"/>
      <protection/>
    </xf>
    <xf numFmtId="14" fontId="1" fillId="33" borderId="16" xfId="79" applyNumberFormat="1" applyFill="1" applyBorder="1" applyAlignment="1" applyProtection="1">
      <alignment vertical="top" wrapText="1"/>
      <protection locked="0"/>
    </xf>
    <xf numFmtId="0" fontId="10" fillId="33" borderId="14" xfId="80" applyFont="1" applyFill="1" applyBorder="1" applyAlignment="1" applyProtection="1">
      <alignment vertical="top" wrapText="1"/>
      <protection locked="0"/>
    </xf>
    <xf numFmtId="0" fontId="10" fillId="33" borderId="14" xfId="80" applyFont="1" applyFill="1" applyBorder="1" applyAlignment="1" applyProtection="1">
      <alignment horizontal="center" vertical="top" wrapText="1"/>
      <protection locked="0"/>
    </xf>
    <xf numFmtId="14" fontId="1" fillId="33" borderId="14" xfId="80" applyNumberFormat="1" applyFill="1" applyBorder="1" applyAlignment="1" applyProtection="1" quotePrefix="1">
      <alignment vertical="top" wrapText="1"/>
      <protection locked="0"/>
    </xf>
    <xf numFmtId="0" fontId="10" fillId="0" borderId="0" xfId="79" applyNumberFormat="1" applyFont="1" applyFill="1" applyBorder="1" applyAlignment="1" applyProtection="1">
      <alignment vertical="top" wrapText="1"/>
      <protection/>
    </xf>
    <xf numFmtId="0" fontId="13" fillId="0" borderId="0" xfId="79" applyNumberFormat="1" applyFont="1" applyFill="1" applyBorder="1" applyAlignment="1" applyProtection="1">
      <alignment vertical="top" wrapText="1"/>
      <protection/>
    </xf>
    <xf numFmtId="49" fontId="10" fillId="0" borderId="0" xfId="79" applyNumberFormat="1" applyFont="1" applyFill="1" applyBorder="1" applyAlignment="1" applyProtection="1">
      <alignment vertical="top" wrapText="1"/>
      <protection/>
    </xf>
    <xf numFmtId="49" fontId="10" fillId="0" borderId="0" xfId="79" applyNumberFormat="1" applyFont="1" applyFill="1" applyBorder="1" applyAlignment="1" applyProtection="1">
      <alignment horizontal="center" vertical="top" wrapText="1"/>
      <protection/>
    </xf>
    <xf numFmtId="14" fontId="1" fillId="0" borderId="0" xfId="79" applyNumberFormat="1" applyFill="1" applyBorder="1" applyAlignment="1" applyProtection="1" quotePrefix="1">
      <alignment vertical="top" wrapText="1"/>
      <protection/>
    </xf>
    <xf numFmtId="0" fontId="1" fillId="0" borderId="0" xfId="79" applyNumberFormat="1" applyFill="1">
      <alignment vertical="center"/>
      <protection/>
    </xf>
    <xf numFmtId="0" fontId="1" fillId="0" borderId="0" xfId="79" applyFill="1" applyAlignment="1">
      <alignment horizontal="center" vertical="center"/>
      <protection/>
    </xf>
    <xf numFmtId="14" fontId="1" fillId="0" borderId="0" xfId="79" applyNumberFormat="1" applyFill="1">
      <alignment vertical="center"/>
      <protection/>
    </xf>
    <xf numFmtId="0" fontId="1" fillId="0" borderId="0" xfId="79" applyNumberFormat="1">
      <alignment vertical="center"/>
      <protection/>
    </xf>
    <xf numFmtId="0" fontId="1" fillId="0" borderId="0" xfId="79" applyAlignment="1">
      <alignment horizontal="center" vertical="center"/>
      <protection/>
    </xf>
    <xf numFmtId="0" fontId="15" fillId="0" borderId="0" xfId="69" applyFont="1" applyBorder="1" applyAlignment="1">
      <alignment vertical="center"/>
      <protection/>
    </xf>
    <xf numFmtId="0" fontId="5" fillId="0" borderId="0" xfId="69" applyBorder="1" applyAlignment="1">
      <alignment vertical="center" wrapText="1"/>
      <protection/>
    </xf>
    <xf numFmtId="0" fontId="5" fillId="0" borderId="0" xfId="69">
      <alignment vertical="center"/>
      <protection/>
    </xf>
    <xf numFmtId="0" fontId="5" fillId="0" borderId="18" xfId="69" applyBorder="1" applyAlignment="1">
      <alignment vertical="center" wrapText="1"/>
      <protection/>
    </xf>
    <xf numFmtId="0" fontId="5" fillId="0" borderId="19" xfId="69" applyBorder="1" applyAlignment="1">
      <alignment vertical="center" wrapText="1"/>
      <protection/>
    </xf>
    <xf numFmtId="0" fontId="5" fillId="0" borderId="20" xfId="69" applyBorder="1" applyAlignment="1">
      <alignment vertical="center" wrapText="1"/>
      <protection/>
    </xf>
    <xf numFmtId="0" fontId="5" fillId="0" borderId="21" xfId="69" applyBorder="1" applyAlignment="1">
      <alignment vertical="center" wrapText="1"/>
      <protection/>
    </xf>
    <xf numFmtId="0" fontId="5" fillId="0" borderId="22" xfId="69" applyBorder="1" applyAlignment="1">
      <alignment vertical="center" wrapText="1"/>
      <protection/>
    </xf>
    <xf numFmtId="0" fontId="5" fillId="0" borderId="23" xfId="69" applyBorder="1" applyAlignment="1">
      <alignment vertical="center" wrapText="1"/>
      <protection/>
    </xf>
    <xf numFmtId="0" fontId="5" fillId="0" borderId="21" xfId="69" applyFont="1" applyFill="1" applyBorder="1" applyAlignment="1">
      <alignment vertical="center" wrapText="1"/>
      <protection/>
    </xf>
    <xf numFmtId="0" fontId="5" fillId="0" borderId="24" xfId="69" applyBorder="1" applyAlignment="1">
      <alignment vertical="center" wrapText="1"/>
      <protection/>
    </xf>
    <xf numFmtId="0" fontId="5" fillId="0" borderId="25" xfId="69" applyBorder="1" applyAlignment="1">
      <alignment vertical="center" wrapText="1"/>
      <protection/>
    </xf>
    <xf numFmtId="0" fontId="5" fillId="0" borderId="0" xfId="69" applyBorder="1">
      <alignment vertical="center"/>
      <protection/>
    </xf>
    <xf numFmtId="0" fontId="5" fillId="0" borderId="0" xfId="69" applyAlignment="1">
      <alignment vertical="center" wrapText="1"/>
      <protection/>
    </xf>
    <xf numFmtId="49" fontId="13" fillId="33" borderId="14" xfId="79" applyNumberFormat="1" applyFont="1" applyFill="1" applyBorder="1" applyAlignment="1" applyProtection="1" quotePrefix="1">
      <alignment vertical="top" wrapText="1"/>
      <protection locked="0"/>
    </xf>
    <xf numFmtId="49" fontId="13" fillId="33" borderId="14" xfId="79" applyNumberFormat="1" applyFont="1" applyFill="1" applyBorder="1" applyAlignment="1" applyProtection="1">
      <alignment vertical="top" wrapText="1"/>
      <protection locked="0"/>
    </xf>
    <xf numFmtId="0" fontId="20" fillId="0" borderId="14" xfId="79" applyNumberFormat="1" applyFont="1" applyFill="1" applyBorder="1" applyAlignment="1" applyProtection="1">
      <alignment vertical="top"/>
      <protection/>
    </xf>
    <xf numFmtId="38" fontId="1" fillId="0" borderId="0" xfId="55" applyFont="1" applyAlignment="1">
      <alignment vertical="center"/>
    </xf>
    <xf numFmtId="0" fontId="23" fillId="0" borderId="0" xfId="69" applyFont="1" applyBorder="1" applyAlignment="1">
      <alignment vertical="top"/>
      <protection/>
    </xf>
    <xf numFmtId="0" fontId="5" fillId="0" borderId="26" xfId="69" applyBorder="1" applyAlignment="1">
      <alignment vertical="center" wrapText="1"/>
      <protection/>
    </xf>
    <xf numFmtId="0" fontId="5" fillId="0" borderId="27" xfId="69" applyBorder="1" applyAlignment="1">
      <alignment vertical="center" wrapText="1"/>
      <protection/>
    </xf>
    <xf numFmtId="0" fontId="5" fillId="0" borderId="28" xfId="69" applyBorder="1" applyAlignment="1">
      <alignment vertical="center" wrapText="1"/>
      <protection/>
    </xf>
    <xf numFmtId="0" fontId="5" fillId="0" borderId="29" xfId="69" applyBorder="1" applyAlignment="1">
      <alignment vertical="center" wrapText="1"/>
      <protection/>
    </xf>
    <xf numFmtId="0" fontId="5" fillId="0" borderId="28" xfId="69" applyFont="1" applyFill="1" applyBorder="1" applyAlignment="1">
      <alignment vertical="center" wrapText="1"/>
      <protection/>
    </xf>
    <xf numFmtId="0" fontId="5" fillId="0" borderId="29" xfId="69" applyFont="1" applyFill="1" applyBorder="1" applyAlignment="1">
      <alignment vertical="center" wrapText="1"/>
      <protection/>
    </xf>
    <xf numFmtId="0" fontId="5" fillId="0" borderId="30" xfId="69" applyBorder="1" applyAlignment="1">
      <alignment vertical="center" wrapText="1"/>
      <protection/>
    </xf>
    <xf numFmtId="0" fontId="5" fillId="0" borderId="31" xfId="69" applyBorder="1" applyAlignment="1">
      <alignment vertical="center" wrapText="1"/>
      <protection/>
    </xf>
    <xf numFmtId="0" fontId="5" fillId="0" borderId="32" xfId="69" applyBorder="1" applyAlignment="1">
      <alignment vertical="center" wrapText="1"/>
      <protection/>
    </xf>
    <xf numFmtId="0" fontId="16" fillId="34" borderId="21" xfId="69" applyFont="1" applyFill="1" applyBorder="1" applyAlignment="1">
      <alignment vertical="center" wrapText="1"/>
      <protection/>
    </xf>
    <xf numFmtId="0" fontId="16" fillId="34" borderId="21" xfId="69" applyFont="1" applyFill="1" applyBorder="1" applyAlignment="1" quotePrefix="1">
      <alignment vertical="center" wrapText="1"/>
      <protection/>
    </xf>
    <xf numFmtId="0" fontId="16" fillId="34" borderId="22" xfId="69" applyFont="1" applyFill="1" applyBorder="1" applyAlignment="1">
      <alignment vertical="center" wrapText="1"/>
      <protection/>
    </xf>
    <xf numFmtId="0" fontId="16" fillId="34" borderId="23" xfId="69" applyFont="1" applyFill="1" applyBorder="1" applyAlignment="1">
      <alignment vertical="center" wrapText="1"/>
      <protection/>
    </xf>
    <xf numFmtId="0" fontId="16" fillId="34" borderId="21" xfId="0" applyFont="1" applyFill="1" applyBorder="1" applyAlignment="1">
      <alignment vertical="center"/>
    </xf>
    <xf numFmtId="0" fontId="16" fillId="34" borderId="28" xfId="69" applyFont="1" applyFill="1" applyBorder="1" applyAlignment="1">
      <alignment vertical="center" wrapText="1"/>
      <protection/>
    </xf>
    <xf numFmtId="0" fontId="16" fillId="34" borderId="29" xfId="69" applyFont="1" applyFill="1" applyBorder="1" applyAlignment="1">
      <alignment vertical="center" wrapText="1"/>
      <protection/>
    </xf>
    <xf numFmtId="0" fontId="16" fillId="34" borderId="20" xfId="69" applyFont="1" applyFill="1" applyBorder="1" applyAlignment="1">
      <alignment vertical="center" wrapText="1"/>
      <protection/>
    </xf>
    <xf numFmtId="0" fontId="16" fillId="34" borderId="33" xfId="69" applyFont="1" applyFill="1" applyBorder="1" applyAlignment="1">
      <alignment vertical="center" wrapText="1"/>
      <protection/>
    </xf>
    <xf numFmtId="0" fontId="4" fillId="0" borderId="0" xfId="71" applyFont="1" applyProtection="1">
      <alignment vertical="center"/>
      <protection/>
    </xf>
    <xf numFmtId="0" fontId="4" fillId="0" borderId="0" xfId="71" applyFont="1">
      <alignment vertical="center"/>
      <protection/>
    </xf>
    <xf numFmtId="0" fontId="24" fillId="0" borderId="0" xfId="71" applyFont="1" applyBorder="1" applyAlignment="1" applyProtection="1">
      <alignment horizontal="center" vertical="center"/>
      <protection/>
    </xf>
    <xf numFmtId="0" fontId="26" fillId="0" borderId="0" xfId="71" applyFont="1" applyAlignment="1" applyProtection="1">
      <alignment vertical="center"/>
      <protection/>
    </xf>
    <xf numFmtId="0" fontId="4" fillId="0" borderId="34" xfId="71" applyFont="1" applyBorder="1" applyAlignment="1" applyProtection="1">
      <alignment horizontal="center" vertical="center"/>
      <protection/>
    </xf>
    <xf numFmtId="0" fontId="4" fillId="0" borderId="35" xfId="71" applyFont="1" applyBorder="1" applyAlignment="1" applyProtection="1">
      <alignment vertical="center"/>
      <protection/>
    </xf>
    <xf numFmtId="0" fontId="4" fillId="0" borderId="36" xfId="71" applyFont="1" applyBorder="1" applyAlignment="1" applyProtection="1">
      <alignment vertical="center"/>
      <protection/>
    </xf>
    <xf numFmtId="0" fontId="4" fillId="0" borderId="37" xfId="71" applyFont="1" applyBorder="1" applyAlignment="1" applyProtection="1">
      <alignment vertical="center"/>
      <protection/>
    </xf>
    <xf numFmtId="0" fontId="4" fillId="0" borderId="38" xfId="71" applyFont="1" applyBorder="1" applyAlignment="1" applyProtection="1">
      <alignment horizontal="right" vertical="center"/>
      <protection/>
    </xf>
    <xf numFmtId="0" fontId="4" fillId="0" borderId="0" xfId="71" applyFont="1" applyAlignment="1" applyProtection="1">
      <alignment horizontal="right"/>
      <protection/>
    </xf>
    <xf numFmtId="0" fontId="26" fillId="0" borderId="39" xfId="71" applyFont="1" applyBorder="1" applyProtection="1">
      <alignment vertical="center"/>
      <protection/>
    </xf>
    <xf numFmtId="56" fontId="26" fillId="0" borderId="40" xfId="71" applyNumberFormat="1" applyFont="1" applyBorder="1" applyAlignment="1" applyProtection="1">
      <alignment horizontal="center"/>
      <protection/>
    </xf>
    <xf numFmtId="0" fontId="26" fillId="0" borderId="40" xfId="71" applyFont="1" applyBorder="1" applyAlignment="1" applyProtection="1">
      <alignment horizontal="center"/>
      <protection/>
    </xf>
    <xf numFmtId="38" fontId="26" fillId="0" borderId="34" xfId="57" applyFont="1" applyBorder="1" applyAlignment="1" applyProtection="1">
      <alignment horizontal="right" vertical="center"/>
      <protection/>
    </xf>
    <xf numFmtId="0" fontId="27" fillId="33" borderId="34" xfId="71" applyFont="1" applyFill="1" applyBorder="1" applyAlignment="1" applyProtection="1">
      <alignment horizontal="left" vertical="center" shrinkToFit="1"/>
      <protection locked="0"/>
    </xf>
    <xf numFmtId="0" fontId="4" fillId="0" borderId="0" xfId="71" applyFont="1" applyFill="1" applyProtection="1">
      <alignment vertical="center"/>
      <protection/>
    </xf>
    <xf numFmtId="0" fontId="4" fillId="0" borderId="0" xfId="71" applyFont="1" applyFill="1" applyAlignment="1" applyProtection="1">
      <alignment horizontal="right" vertical="center"/>
      <protection/>
    </xf>
    <xf numFmtId="0" fontId="24" fillId="0" borderId="0" xfId="71" applyFont="1" applyFill="1" applyBorder="1" applyAlignment="1" applyProtection="1">
      <alignment horizontal="center" vertical="center"/>
      <protection/>
    </xf>
    <xf numFmtId="0" fontId="26" fillId="0" borderId="0" xfId="71" applyFont="1" applyFill="1" applyAlignment="1" applyProtection="1">
      <alignment vertical="center"/>
      <protection/>
    </xf>
    <xf numFmtId="0" fontId="4" fillId="0" borderId="34" xfId="71" applyFont="1" applyFill="1" applyBorder="1" applyAlignment="1" applyProtection="1">
      <alignment horizontal="center" vertical="center"/>
      <protection/>
    </xf>
    <xf numFmtId="0" fontId="4" fillId="0" borderId="35" xfId="71" applyFont="1" applyFill="1" applyBorder="1" applyAlignment="1" applyProtection="1">
      <alignment vertical="center"/>
      <protection/>
    </xf>
    <xf numFmtId="0" fontId="4" fillId="0" borderId="36" xfId="71" applyFont="1" applyFill="1" applyBorder="1" applyAlignment="1" applyProtection="1">
      <alignment vertical="center"/>
      <protection/>
    </xf>
    <xf numFmtId="0" fontId="4" fillId="0" borderId="37" xfId="71" applyFont="1" applyFill="1" applyBorder="1" applyAlignment="1" applyProtection="1">
      <alignment vertical="center"/>
      <protection/>
    </xf>
    <xf numFmtId="0" fontId="4" fillId="0" borderId="37" xfId="71" applyFont="1" applyFill="1" applyBorder="1" applyAlignment="1" applyProtection="1">
      <alignment horizontal="right" vertical="center"/>
      <protection/>
    </xf>
    <xf numFmtId="0" fontId="4" fillId="0" borderId="38" xfId="71" applyFont="1" applyFill="1" applyBorder="1" applyAlignment="1" applyProtection="1">
      <alignment horizontal="right" vertical="center"/>
      <protection/>
    </xf>
    <xf numFmtId="0" fontId="4" fillId="0" borderId="0" xfId="71" applyFont="1" applyFill="1" applyAlignment="1" applyProtection="1">
      <alignment horizontal="right"/>
      <protection/>
    </xf>
    <xf numFmtId="0" fontId="26" fillId="0" borderId="39" xfId="71" applyFont="1" applyFill="1" applyBorder="1" applyProtection="1">
      <alignment vertical="center"/>
      <protection/>
    </xf>
    <xf numFmtId="56" fontId="26" fillId="0" borderId="40" xfId="71" applyNumberFormat="1" applyFont="1" applyFill="1" applyBorder="1" applyAlignment="1" applyProtection="1">
      <alignment horizontal="center"/>
      <protection/>
    </xf>
    <xf numFmtId="0" fontId="26" fillId="0" borderId="40" xfId="71" applyFont="1" applyFill="1" applyBorder="1" applyAlignment="1" applyProtection="1">
      <alignment horizontal="center"/>
      <protection/>
    </xf>
    <xf numFmtId="0" fontId="27" fillId="0" borderId="41" xfId="71" applyFont="1" applyFill="1" applyBorder="1" applyAlignment="1" applyProtection="1">
      <alignment vertical="center"/>
      <protection/>
    </xf>
    <xf numFmtId="56" fontId="28" fillId="0" borderId="41" xfId="71" applyNumberFormat="1" applyFont="1" applyFill="1" applyBorder="1" applyAlignment="1" applyProtection="1">
      <alignment horizontal="center" vertical="top"/>
      <protection/>
    </xf>
    <xf numFmtId="0" fontId="28" fillId="0" borderId="41" xfId="71" applyFont="1" applyFill="1" applyBorder="1" applyAlignment="1" applyProtection="1">
      <alignment horizontal="center" vertical="top"/>
      <protection/>
    </xf>
    <xf numFmtId="0" fontId="27" fillId="0" borderId="41" xfId="71" applyFont="1" applyFill="1" applyBorder="1" applyAlignment="1" applyProtection="1">
      <alignment horizontal="center" vertical="top"/>
      <protection/>
    </xf>
    <xf numFmtId="0" fontId="26" fillId="0" borderId="34" xfId="71" applyNumberFormat="1" applyFont="1" applyFill="1" applyBorder="1" applyAlignment="1" applyProtection="1">
      <alignment horizontal="left" vertical="center"/>
      <protection/>
    </xf>
    <xf numFmtId="0" fontId="29" fillId="0" borderId="34" xfId="71" applyNumberFormat="1" applyFont="1" applyFill="1" applyBorder="1" applyAlignment="1" applyProtection="1">
      <alignment horizontal="left" vertical="center"/>
      <protection/>
    </xf>
    <xf numFmtId="38" fontId="26" fillId="0" borderId="34" xfId="57" applyFont="1" applyFill="1" applyBorder="1" applyAlignment="1" applyProtection="1">
      <alignment horizontal="right" vertical="center"/>
      <protection/>
    </xf>
    <xf numFmtId="0" fontId="27" fillId="0" borderId="34" xfId="71" applyFont="1" applyFill="1" applyBorder="1" applyAlignment="1" applyProtection="1">
      <alignment horizontal="left" vertical="center" shrinkToFit="1"/>
      <protection/>
    </xf>
    <xf numFmtId="0" fontId="26" fillId="0" borderId="34" xfId="71" applyFont="1" applyFill="1" applyBorder="1" applyAlignment="1" applyProtection="1">
      <alignment horizontal="center" vertical="center"/>
      <protection/>
    </xf>
    <xf numFmtId="0" fontId="4" fillId="0" borderId="40" xfId="71" applyFont="1" applyBorder="1">
      <alignment vertical="center"/>
      <protection/>
    </xf>
    <xf numFmtId="0" fontId="4" fillId="0" borderId="41" xfId="71" applyFont="1" applyBorder="1">
      <alignment vertical="center"/>
      <protection/>
    </xf>
    <xf numFmtId="0" fontId="4" fillId="0" borderId="34" xfId="71" applyFont="1" applyBorder="1">
      <alignment vertical="center"/>
      <protection/>
    </xf>
    <xf numFmtId="0" fontId="4" fillId="0" borderId="42" xfId="71" applyFont="1" applyBorder="1">
      <alignment vertical="center"/>
      <protection/>
    </xf>
    <xf numFmtId="0" fontId="27" fillId="0" borderId="42" xfId="71" applyFont="1" applyBorder="1" applyAlignment="1" applyProtection="1">
      <alignment vertical="center"/>
      <protection/>
    </xf>
    <xf numFmtId="56" fontId="28" fillId="0" borderId="42" xfId="71" applyNumberFormat="1" applyFont="1" applyBorder="1" applyAlignment="1" applyProtection="1">
      <alignment horizontal="center" vertical="top"/>
      <protection/>
    </xf>
    <xf numFmtId="0" fontId="28" fillId="0" borderId="42" xfId="71" applyFont="1" applyBorder="1" applyAlignment="1" applyProtection="1">
      <alignment horizontal="center" vertical="top"/>
      <protection/>
    </xf>
    <xf numFmtId="0" fontId="27" fillId="0" borderId="42" xfId="71" applyFont="1" applyBorder="1" applyAlignment="1" applyProtection="1">
      <alignment horizontal="center" vertical="top"/>
      <protection/>
    </xf>
    <xf numFmtId="0" fontId="19" fillId="35" borderId="0" xfId="0" applyFont="1" applyFill="1" applyAlignment="1" applyProtection="1">
      <alignment vertical="center"/>
      <protection/>
    </xf>
    <xf numFmtId="0" fontId="19" fillId="35" borderId="0" xfId="0" applyFont="1" applyFill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0" fillId="0" borderId="14" xfId="79" applyFont="1" applyFill="1" applyBorder="1" applyAlignment="1" applyProtection="1">
      <alignment horizontal="center" vertical="center"/>
      <protection/>
    </xf>
    <xf numFmtId="0" fontId="22" fillId="0" borderId="14" xfId="79" applyFont="1" applyFill="1" applyBorder="1" applyProtection="1">
      <alignment vertical="center"/>
      <protection/>
    </xf>
    <xf numFmtId="0" fontId="20" fillId="0" borderId="14" xfId="79" applyNumberFormat="1" applyFont="1" applyFill="1" applyBorder="1" applyAlignment="1" applyProtection="1">
      <alignment vertical="center"/>
      <protection/>
    </xf>
    <xf numFmtId="38" fontId="20" fillId="0" borderId="14" xfId="55" applyFont="1" applyFill="1" applyBorder="1" applyAlignment="1" applyProtection="1">
      <alignment vertical="center"/>
      <protection/>
    </xf>
    <xf numFmtId="0" fontId="20" fillId="0" borderId="14" xfId="79" applyNumberFormat="1" applyFont="1" applyBorder="1" applyAlignment="1" applyProtection="1">
      <alignment vertical="center"/>
      <protection/>
    </xf>
    <xf numFmtId="49" fontId="20" fillId="0" borderId="14" xfId="79" applyNumberFormat="1" applyFont="1" applyBorder="1" applyAlignment="1" applyProtection="1">
      <alignment vertical="center"/>
      <protection/>
    </xf>
    <xf numFmtId="0" fontId="20" fillId="3" borderId="15" xfId="79" applyFont="1" applyFill="1" applyBorder="1" applyProtection="1">
      <alignment vertical="center"/>
      <protection/>
    </xf>
    <xf numFmtId="0" fontId="20" fillId="3" borderId="2" xfId="79" applyNumberFormat="1" applyFont="1" applyFill="1" applyBorder="1" applyProtection="1">
      <alignment vertical="center"/>
      <protection/>
    </xf>
    <xf numFmtId="0" fontId="20" fillId="3" borderId="2" xfId="79" applyFont="1" applyFill="1" applyBorder="1" applyAlignment="1" applyProtection="1">
      <alignment vertical="center"/>
      <protection/>
    </xf>
    <xf numFmtId="38" fontId="20" fillId="3" borderId="14" xfId="79" applyNumberFormat="1" applyFont="1" applyFill="1" applyBorder="1" applyAlignment="1" applyProtection="1">
      <alignment horizontal="center" vertical="center"/>
      <protection/>
    </xf>
    <xf numFmtId="0" fontId="20" fillId="0" borderId="0" xfId="79" applyFont="1" applyProtection="1">
      <alignment vertical="center"/>
      <protection/>
    </xf>
    <xf numFmtId="0" fontId="20" fillId="0" borderId="0" xfId="79" applyNumberFormat="1" applyFont="1" applyProtection="1">
      <alignment vertical="center"/>
      <protection/>
    </xf>
    <xf numFmtId="0" fontId="20" fillId="0" borderId="0" xfId="79" applyFont="1" applyAlignment="1" applyProtection="1">
      <alignment vertical="center"/>
      <protection/>
    </xf>
    <xf numFmtId="0" fontId="20" fillId="0" borderId="0" xfId="79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/>
      <protection/>
    </xf>
    <xf numFmtId="0" fontId="4" fillId="0" borderId="34" xfId="71" applyNumberFormat="1" applyFont="1" applyFill="1" applyBorder="1" applyAlignment="1" applyProtection="1">
      <alignment vertical="center"/>
      <protection/>
    </xf>
    <xf numFmtId="0" fontId="4" fillId="0" borderId="34" xfId="71" applyFont="1" applyFill="1" applyBorder="1" applyAlignment="1" applyProtection="1">
      <alignment horizontal="left" vertical="center" shrinkToFit="1"/>
      <protection/>
    </xf>
    <xf numFmtId="38" fontId="4" fillId="0" borderId="34" xfId="55" applyFont="1" applyFill="1" applyBorder="1" applyAlignment="1" applyProtection="1">
      <alignment vertical="center"/>
      <protection/>
    </xf>
    <xf numFmtId="0" fontId="4" fillId="0" borderId="0" xfId="71" applyFont="1" applyFill="1">
      <alignment vertical="center"/>
      <protection/>
    </xf>
    <xf numFmtId="0" fontId="10" fillId="0" borderId="0" xfId="79" applyFont="1" applyAlignment="1" applyProtection="1">
      <alignment horizontal="right" vertical="center"/>
      <protection/>
    </xf>
    <xf numFmtId="38" fontId="10" fillId="0" borderId="0" xfId="55" applyFont="1" applyAlignment="1">
      <alignment horizontal="right" vertical="center"/>
    </xf>
    <xf numFmtId="0" fontId="4" fillId="0" borderId="37" xfId="71" applyFont="1" applyBorder="1" applyAlignment="1" applyProtection="1">
      <alignment horizontal="right" vertical="center"/>
      <protection/>
    </xf>
    <xf numFmtId="0" fontId="10" fillId="0" borderId="43" xfId="79" applyFont="1" applyBorder="1" applyAlignment="1" applyProtection="1">
      <alignment horizontal="center" vertical="top" wrapText="1"/>
      <protection/>
    </xf>
    <xf numFmtId="38" fontId="10" fillId="33" borderId="44" xfId="55" applyFont="1" applyFill="1" applyBorder="1" applyAlignment="1" applyProtection="1">
      <alignment vertical="center"/>
      <protection locked="0"/>
    </xf>
    <xf numFmtId="38" fontId="10" fillId="33" borderId="45" xfId="55" applyFont="1" applyFill="1" applyBorder="1" applyAlignment="1" applyProtection="1">
      <alignment vertical="center"/>
      <protection locked="0"/>
    </xf>
    <xf numFmtId="0" fontId="19" fillId="36" borderId="0" xfId="0" applyFont="1" applyFill="1" applyAlignment="1" applyProtection="1">
      <alignment vertical="center"/>
      <protection/>
    </xf>
    <xf numFmtId="0" fontId="10" fillId="0" borderId="46" xfId="79" applyFont="1" applyBorder="1" applyAlignment="1" applyProtection="1">
      <alignment horizontal="center" vertical="top" wrapText="1"/>
      <protection/>
    </xf>
    <xf numFmtId="0" fontId="21" fillId="3" borderId="14" xfId="0" applyFont="1" applyFill="1" applyBorder="1" applyAlignment="1" applyProtection="1">
      <alignment vertical="center"/>
      <protection/>
    </xf>
    <xf numFmtId="0" fontId="20" fillId="3" borderId="14" xfId="79" applyFont="1" applyFill="1" applyBorder="1" applyAlignment="1" applyProtection="1">
      <alignment horizontal="center" vertical="center"/>
      <protection/>
    </xf>
    <xf numFmtId="0" fontId="18" fillId="35" borderId="47" xfId="55" applyNumberFormat="1" applyFont="1" applyFill="1" applyBorder="1" applyAlignment="1" applyProtection="1">
      <alignment horizontal="center" vertical="center" wrapText="1"/>
      <protection/>
    </xf>
    <xf numFmtId="0" fontId="17" fillId="0" borderId="47" xfId="79" applyNumberFormat="1" applyFont="1" applyBorder="1" applyProtection="1">
      <alignment vertical="center"/>
      <protection/>
    </xf>
    <xf numFmtId="49" fontId="17" fillId="0" borderId="47" xfId="79" applyNumberFormat="1" applyFont="1" applyBorder="1" applyProtection="1">
      <alignment vertical="center"/>
      <protection/>
    </xf>
    <xf numFmtId="0" fontId="18" fillId="35" borderId="14" xfId="55" applyNumberFormat="1" applyFont="1" applyFill="1" applyBorder="1" applyAlignment="1" applyProtection="1">
      <alignment horizontal="center" vertical="center" wrapText="1"/>
      <protection/>
    </xf>
    <xf numFmtId="0" fontId="1" fillId="0" borderId="14" xfId="79" applyBorder="1">
      <alignment vertical="center"/>
      <protection/>
    </xf>
    <xf numFmtId="0" fontId="1" fillId="0" borderId="14" xfId="79" applyFill="1" applyBorder="1" applyProtection="1">
      <alignment vertical="center"/>
      <protection/>
    </xf>
    <xf numFmtId="0" fontId="16" fillId="18" borderId="14" xfId="55" applyNumberFormat="1" applyFont="1" applyFill="1" applyBorder="1" applyAlignment="1" applyProtection="1">
      <alignment horizontal="center" vertical="center" wrapText="1"/>
      <protection/>
    </xf>
    <xf numFmtId="0" fontId="30" fillId="0" borderId="0" xfId="79" applyFont="1">
      <alignment vertical="center"/>
      <protection/>
    </xf>
    <xf numFmtId="0" fontId="1" fillId="0" borderId="14" xfId="79" applyFont="1" applyBorder="1" applyProtection="1">
      <alignment vertical="center"/>
      <protection/>
    </xf>
    <xf numFmtId="0" fontId="4" fillId="0" borderId="14" xfId="71" applyFont="1" applyBorder="1">
      <alignment vertical="center"/>
      <protection/>
    </xf>
    <xf numFmtId="0" fontId="4" fillId="3" borderId="14" xfId="71" applyFont="1" applyFill="1" applyBorder="1">
      <alignment vertical="center"/>
      <protection/>
    </xf>
    <xf numFmtId="0" fontId="1" fillId="0" borderId="15" xfId="79" applyFont="1" applyBorder="1" applyProtection="1">
      <alignment vertical="center"/>
      <protection/>
    </xf>
    <xf numFmtId="0" fontId="1" fillId="0" borderId="48" xfId="79" applyFont="1" applyBorder="1">
      <alignment vertical="center"/>
      <protection/>
    </xf>
    <xf numFmtId="0" fontId="1" fillId="0" borderId="49" xfId="79" applyFill="1" applyBorder="1">
      <alignment vertical="center"/>
      <protection/>
    </xf>
    <xf numFmtId="0" fontId="1" fillId="37" borderId="50" xfId="79" applyFont="1" applyFill="1" applyBorder="1">
      <alignment vertical="center"/>
      <protection/>
    </xf>
    <xf numFmtId="0" fontId="1" fillId="37" borderId="51" xfId="79" applyFont="1" applyFill="1" applyBorder="1">
      <alignment vertical="center"/>
      <protection/>
    </xf>
    <xf numFmtId="38" fontId="10" fillId="0" borderId="52" xfId="55" applyFont="1" applyBorder="1" applyAlignment="1">
      <alignment vertical="center"/>
    </xf>
    <xf numFmtId="38" fontId="1" fillId="0" borderId="53" xfId="55" applyFont="1" applyBorder="1" applyAlignment="1">
      <alignment horizontal="center" vertical="center"/>
    </xf>
    <xf numFmtId="38" fontId="10" fillId="0" borderId="54" xfId="55" applyFont="1" applyBorder="1" applyAlignment="1" applyProtection="1">
      <alignment horizontal="center" vertical="center" wrapText="1"/>
      <protection/>
    </xf>
    <xf numFmtId="0" fontId="16" fillId="18" borderId="15" xfId="55" applyNumberFormat="1" applyFont="1" applyFill="1" applyBorder="1" applyAlignment="1" applyProtection="1">
      <alignment horizontal="center" vertical="center" wrapText="1"/>
      <protection/>
    </xf>
    <xf numFmtId="0" fontId="1" fillId="0" borderId="15" xfId="79" applyFont="1" applyBorder="1">
      <alignment vertical="center"/>
      <protection/>
    </xf>
    <xf numFmtId="0" fontId="1" fillId="0" borderId="2" xfId="79" applyBorder="1" applyProtection="1">
      <alignment vertical="center"/>
      <protection/>
    </xf>
    <xf numFmtId="0" fontId="1" fillId="0" borderId="15" xfId="79" applyBorder="1" applyProtection="1">
      <alignment vertical="center"/>
      <protection/>
    </xf>
    <xf numFmtId="0" fontId="30" fillId="0" borderId="55" xfId="79" applyFont="1" applyBorder="1">
      <alignment vertical="center"/>
      <protection/>
    </xf>
    <xf numFmtId="0" fontId="30" fillId="0" borderId="56" xfId="79" applyFont="1" applyBorder="1">
      <alignment vertical="center"/>
      <protection/>
    </xf>
    <xf numFmtId="0" fontId="30" fillId="0" borderId="0" xfId="79" applyFont="1" applyFill="1" applyBorder="1" applyAlignment="1" applyProtection="1">
      <alignment vertical="center"/>
      <protection/>
    </xf>
    <xf numFmtId="0" fontId="31" fillId="0" borderId="0" xfId="79" applyFont="1" applyFill="1" applyBorder="1" applyAlignment="1" applyProtection="1">
      <alignment vertical="center"/>
      <protection/>
    </xf>
    <xf numFmtId="0" fontId="32" fillId="0" borderId="0" xfId="71" applyFont="1" applyProtection="1">
      <alignment vertical="center"/>
      <protection/>
    </xf>
    <xf numFmtId="0" fontId="32" fillId="0" borderId="0" xfId="71" applyFont="1" applyFill="1" applyProtection="1">
      <alignment vertical="center"/>
      <protection/>
    </xf>
    <xf numFmtId="0" fontId="4" fillId="0" borderId="0" xfId="71" applyFont="1" applyFill="1" applyAlignment="1" applyProtection="1">
      <alignment horizontal="center" vertical="center"/>
      <protection/>
    </xf>
    <xf numFmtId="0" fontId="32" fillId="0" borderId="0" xfId="71" applyFont="1" applyFill="1" applyBorder="1" applyAlignment="1" applyProtection="1">
      <alignment vertical="center"/>
      <protection/>
    </xf>
    <xf numFmtId="0" fontId="32" fillId="0" borderId="0" xfId="71" applyFont="1" applyBorder="1" applyAlignment="1" applyProtection="1">
      <alignment vertical="center"/>
      <protection/>
    </xf>
    <xf numFmtId="0" fontId="5" fillId="0" borderId="54" xfId="55" applyNumberFormat="1" applyFont="1" applyFill="1" applyBorder="1" applyAlignment="1" applyProtection="1">
      <alignment horizontal="center" vertical="center" wrapText="1"/>
      <protection/>
    </xf>
    <xf numFmtId="0" fontId="10" fillId="0" borderId="47" xfId="79" applyFont="1" applyBorder="1" applyAlignment="1" applyProtection="1">
      <alignment horizontal="left" vertical="center" wrapText="1"/>
      <protection/>
    </xf>
    <xf numFmtId="0" fontId="10" fillId="0" borderId="2" xfId="79" applyFont="1" applyBorder="1" applyAlignment="1" applyProtection="1">
      <alignment horizontal="left" vertical="center" wrapText="1"/>
      <protection/>
    </xf>
    <xf numFmtId="0" fontId="10" fillId="0" borderId="57" xfId="79" applyFont="1" applyBorder="1" applyAlignment="1" applyProtection="1">
      <alignment horizontal="left" vertical="center" wrapText="1"/>
      <protection/>
    </xf>
    <xf numFmtId="0" fontId="1" fillId="33" borderId="0" xfId="79" applyFont="1" applyFill="1" applyAlignment="1" applyProtection="1">
      <alignment vertical="center"/>
      <protection locked="0"/>
    </xf>
    <xf numFmtId="0" fontId="10" fillId="0" borderId="58" xfId="79" applyFont="1" applyBorder="1" applyAlignment="1" applyProtection="1">
      <alignment horizontal="center" vertical="top" wrapText="1"/>
      <protection/>
    </xf>
    <xf numFmtId="0" fontId="10" fillId="0" borderId="43" xfId="79" applyFont="1" applyBorder="1" applyAlignment="1" applyProtection="1">
      <alignment horizontal="center" vertical="top" wrapText="1"/>
      <protection/>
    </xf>
    <xf numFmtId="0" fontId="10" fillId="0" borderId="59" xfId="79" applyFont="1" applyBorder="1" applyAlignment="1" applyProtection="1">
      <alignment horizontal="center" vertical="top" wrapText="1"/>
      <protection/>
    </xf>
    <xf numFmtId="0" fontId="10" fillId="0" borderId="53" xfId="79" applyFont="1" applyBorder="1" applyAlignment="1" applyProtection="1">
      <alignment horizontal="center" vertical="top" wrapText="1"/>
      <protection/>
    </xf>
    <xf numFmtId="0" fontId="10" fillId="0" borderId="60" xfId="79" applyFont="1" applyBorder="1" applyAlignment="1" applyProtection="1">
      <alignment horizontal="center" vertical="center" wrapText="1"/>
      <protection/>
    </xf>
    <xf numFmtId="0" fontId="10" fillId="0" borderId="61" xfId="79" applyFont="1" applyBorder="1" applyAlignment="1" applyProtection="1">
      <alignment horizontal="center" vertical="center" wrapText="1"/>
      <protection/>
    </xf>
    <xf numFmtId="0" fontId="10" fillId="33" borderId="0" xfId="79" applyNumberFormat="1" applyFont="1" applyFill="1" applyAlignment="1" applyProtection="1">
      <alignment horizontal="right" vertical="center"/>
      <protection locked="0"/>
    </xf>
    <xf numFmtId="0" fontId="10" fillId="0" borderId="62" xfId="79" applyFont="1" applyBorder="1" applyAlignment="1" applyProtection="1">
      <alignment horizontal="center" vertical="center" wrapText="1"/>
      <protection/>
    </xf>
    <xf numFmtId="0" fontId="1" fillId="33" borderId="0" xfId="79" applyFont="1" applyFill="1" applyBorder="1" applyAlignment="1" applyProtection="1">
      <alignment horizontal="left" vertical="center"/>
      <protection locked="0"/>
    </xf>
    <xf numFmtId="0" fontId="1" fillId="33" borderId="0" xfId="79" applyFill="1" applyBorder="1" applyAlignment="1" applyProtection="1">
      <alignment horizontal="left" vertical="center"/>
      <protection locked="0"/>
    </xf>
    <xf numFmtId="0" fontId="1" fillId="33" borderId="63" xfId="79" applyFont="1" applyFill="1" applyBorder="1" applyAlignment="1" applyProtection="1">
      <alignment horizontal="left" vertical="center"/>
      <protection locked="0"/>
    </xf>
    <xf numFmtId="0" fontId="1" fillId="33" borderId="63" xfId="79" applyFill="1" applyBorder="1" applyAlignment="1" applyProtection="1">
      <alignment horizontal="left" vertical="center"/>
      <protection locked="0"/>
    </xf>
    <xf numFmtId="0" fontId="1" fillId="33" borderId="0" xfId="79" applyFont="1" applyFill="1" applyAlignment="1" applyProtection="1">
      <alignment vertical="center" wrapText="1"/>
      <protection locked="0"/>
    </xf>
    <xf numFmtId="38" fontId="20" fillId="3" borderId="14" xfId="0" applyNumberFormat="1" applyFont="1" applyFill="1" applyBorder="1" applyAlignment="1" applyProtection="1">
      <alignment horizontal="center" vertical="center"/>
      <protection/>
    </xf>
    <xf numFmtId="0" fontId="25" fillId="0" borderId="64" xfId="71" applyFont="1" applyBorder="1" applyAlignment="1" applyProtection="1">
      <alignment horizontal="center" vertical="center"/>
      <protection/>
    </xf>
    <xf numFmtId="0" fontId="25" fillId="0" borderId="65" xfId="71" applyFont="1" applyBorder="1" applyAlignment="1" applyProtection="1">
      <alignment horizontal="center" vertical="center"/>
      <protection/>
    </xf>
    <xf numFmtId="0" fontId="25" fillId="0" borderId="66" xfId="71" applyFont="1" applyBorder="1" applyAlignment="1" applyProtection="1">
      <alignment horizontal="center" vertical="center"/>
      <protection/>
    </xf>
    <xf numFmtId="0" fontId="4" fillId="0" borderId="35" xfId="71" applyFont="1" applyFill="1" applyBorder="1" applyAlignment="1" applyProtection="1">
      <alignment horizontal="left" vertical="center" wrapText="1"/>
      <protection/>
    </xf>
    <xf numFmtId="0" fontId="4" fillId="0" borderId="36" xfId="71" applyFont="1" applyFill="1" applyBorder="1" applyAlignment="1" applyProtection="1">
      <alignment horizontal="left" vertical="center" wrapText="1"/>
      <protection/>
    </xf>
    <xf numFmtId="0" fontId="4" fillId="0" borderId="37" xfId="71" applyFont="1" applyFill="1" applyBorder="1" applyAlignment="1" applyProtection="1">
      <alignment horizontal="left" vertical="center" wrapText="1"/>
      <protection/>
    </xf>
    <xf numFmtId="0" fontId="26" fillId="0" borderId="67" xfId="71" applyFont="1" applyFill="1" applyBorder="1" applyAlignment="1" applyProtection="1">
      <alignment horizontal="left" vertical="center" wrapText="1"/>
      <protection/>
    </xf>
    <xf numFmtId="0" fontId="25" fillId="0" borderId="64" xfId="71" applyFont="1" applyFill="1" applyBorder="1" applyAlignment="1" applyProtection="1">
      <alignment horizontal="center" vertical="center"/>
      <protection/>
    </xf>
    <xf numFmtId="0" fontId="25" fillId="0" borderId="65" xfId="71" applyFont="1" applyFill="1" applyBorder="1" applyAlignment="1" applyProtection="1">
      <alignment horizontal="center" vertical="center"/>
      <protection/>
    </xf>
    <xf numFmtId="0" fontId="25" fillId="0" borderId="66" xfId="71" applyFont="1" applyFill="1" applyBorder="1" applyAlignment="1" applyProtection="1">
      <alignment horizontal="center" vertical="center"/>
      <protection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Hyperlink" xfId="48"/>
    <cellStyle name="ハイパーリンク 2" xfId="49"/>
    <cellStyle name="メモ" xfId="50"/>
    <cellStyle name="リンク セル" xfId="51"/>
    <cellStyle name="悪い" xfId="52"/>
    <cellStyle name="計算" xfId="53"/>
    <cellStyle name="警告文" xfId="54"/>
    <cellStyle name="Comma [0]" xfId="55"/>
    <cellStyle name="Comma" xfId="56"/>
    <cellStyle name="桁区切り 2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2 2" xfId="69"/>
    <cellStyle name="標準 2 2 2" xfId="70"/>
    <cellStyle name="標準 3" xfId="71"/>
    <cellStyle name="標準 3 2" xfId="72"/>
    <cellStyle name="標準 3 2 2" xfId="73"/>
    <cellStyle name="標準 3 2_~7809123" xfId="74"/>
    <cellStyle name="標準 3_【冷食】新　銘柄コード" xfId="75"/>
    <cellStyle name="標準 4" xfId="76"/>
    <cellStyle name="標準 4 2" xfId="77"/>
    <cellStyle name="標準 5" xfId="78"/>
    <cellStyle name="標準 6" xfId="79"/>
    <cellStyle name="標準_コード入り　ニチレイフーズ船橋　【格付製品リスト等書式】20130913" xfId="80"/>
    <cellStyle name="Followed Hyperlink" xfId="81"/>
    <cellStyle name="良い" xfId="82"/>
  </cellStyles>
  <dxfs count="3">
    <dxf>
      <font>
        <color indexed="9"/>
      </font>
    </dxf>
    <dxf>
      <font>
        <strike val="0"/>
        <color indexed="9"/>
      </font>
    </dxf>
    <dxf>
      <font>
        <strike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7j375500\&#29987;ICG_JSOX\DOCUME~1\tkubota\LOCALS~1\Temp\B2Temp\Attach\WBS&#26696;_200507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r003\projects\03Output\P100%20&#12503;&#12525;&#12488;&#12479;&#12452;&#12503;&#35336;&#30011;&#12539;&#35373;&#35336;&#12501;&#12455;&#12540;&#12474;\A120%20&#29694;&#29366;&#20998;&#26512;&#65288;&#26989;&#21209;&#12539;&#12471;&#12473;&#12486;&#12512;&#65289;\T127%20&#29694;&#29366;&#25972;&#29702;&#12539;&#35506;&#38988;&#35672;&#21029;\D12-701%20&#12452;&#12531;&#12479;&#12499;&#12517;&#12540;&#35506;&#38988;&#19968;&#35239;_v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作業スケジュール"/>
      <sheetName val="工数"/>
      <sheetName val="マスタ"/>
    </sheetNames>
    <sheetDataSet>
      <sheetData sheetId="2">
        <row r="2">
          <cell r="A2" t="str">
            <v>C社</v>
          </cell>
        </row>
        <row r="3">
          <cell r="A3" t="str">
            <v>ベンダー</v>
          </cell>
        </row>
        <row r="4">
          <cell r="A4" t="str">
            <v>SKLT</v>
          </cell>
        </row>
        <row r="5">
          <cell r="A5" t="str">
            <v>C社,SKLT</v>
          </cell>
        </row>
        <row r="6">
          <cell r="A6" t="str">
            <v>ベンダー,SKLT</v>
          </cell>
        </row>
        <row r="7">
          <cell r="A7" t="str">
            <v>（全社）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改訂履歴"/>
      <sheetName val="インタビュー課題一覧"/>
      <sheetName val="提出用"/>
      <sheetName val="Param"/>
      <sheetName val="モデル構築用データKS値表（デフォルトモデル）"/>
      <sheetName val="モデル構築用データ判別率推移（デフォルトモデル）"/>
    </sheetNames>
    <sheetDataSet>
      <sheetData sheetId="4">
        <row r="2">
          <cell r="A2" t="str">
            <v>高</v>
          </cell>
        </row>
        <row r="3">
          <cell r="A3" t="str">
            <v>中</v>
          </cell>
        </row>
        <row r="4">
          <cell r="A4" t="str">
            <v>低</v>
          </cell>
        </row>
        <row r="5">
          <cell r="A5" t="str">
            <v>？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1"/>
  <sheetViews>
    <sheetView showGridLines="0" tabSelected="1" zoomScale="70" zoomScaleNormal="70" zoomScaleSheetLayoutView="100" zoomScalePageLayoutView="0" workbookViewId="0" topLeftCell="C1">
      <pane ySplit="8" topLeftCell="A9" activePane="bottomLeft" state="frozen"/>
      <selection pane="topLeft" activeCell="C1" sqref="C1"/>
      <selection pane="bottomLeft" activeCell="I3" sqref="I3:L4"/>
    </sheetView>
  </sheetViews>
  <sheetFormatPr defaultColWidth="9.140625" defaultRowHeight="15"/>
  <cols>
    <col min="1" max="1" width="9.00390625" style="1" hidden="1" customWidth="1"/>
    <col min="2" max="2" width="35.57421875" style="1" hidden="1" customWidth="1"/>
    <col min="3" max="3" width="8.57421875" style="1" customWidth="1"/>
    <col min="4" max="4" width="10.57421875" style="40" customWidth="1"/>
    <col min="5" max="5" width="16.8515625" style="40" customWidth="1"/>
    <col min="6" max="6" width="9.57421875" style="1" customWidth="1"/>
    <col min="7" max="7" width="26.28125" style="1" customWidth="1"/>
    <col min="8" max="9" width="12.57421875" style="41" customWidth="1"/>
    <col min="10" max="11" width="16.57421875" style="1" customWidth="1"/>
    <col min="12" max="12" width="16.28125" style="59" customWidth="1"/>
    <col min="13" max="13" width="15.00390625" style="40" hidden="1" customWidth="1"/>
    <col min="14" max="17" width="0" style="1" hidden="1" customWidth="1"/>
    <col min="18" max="18" width="44.57421875" style="165" customWidth="1"/>
    <col min="19" max="16384" width="9.00390625" style="1" customWidth="1"/>
  </cols>
  <sheetData>
    <row r="1" spans="2:12" ht="24">
      <c r="B1" s="2"/>
      <c r="C1" s="3" t="s">
        <v>689</v>
      </c>
      <c r="D1" s="4"/>
      <c r="E1" s="3"/>
      <c r="F1" s="2"/>
      <c r="G1" s="184">
        <f>IF($Q$159=0,"","※各行の確認メッセージを参考に入力してください。")</f>
      </c>
      <c r="H1" s="183"/>
      <c r="I1" s="6"/>
      <c r="J1" s="149" t="s">
        <v>773</v>
      </c>
      <c r="K1" s="201" t="s">
        <v>785</v>
      </c>
      <c r="L1" s="201"/>
    </row>
    <row r="2" spans="1:11" ht="24">
      <c r="A2" s="2"/>
      <c r="B2" s="2"/>
      <c r="C2" s="3"/>
      <c r="D2" s="4"/>
      <c r="E2" s="3"/>
      <c r="F2" s="2"/>
      <c r="G2" s="183">
        <f>IF($R$8="","",$R$8)</f>
      </c>
      <c r="H2" s="6"/>
      <c r="I2" s="6"/>
      <c r="J2" s="2"/>
      <c r="K2" s="2"/>
    </row>
    <row r="3" spans="1:12" ht="18.75">
      <c r="A3" s="2"/>
      <c r="B3" s="2"/>
      <c r="C3" s="2"/>
      <c r="D3" s="7" t="s">
        <v>120</v>
      </c>
      <c r="E3" s="203"/>
      <c r="F3" s="204"/>
      <c r="G3" s="204"/>
      <c r="H3" s="148" t="s">
        <v>771</v>
      </c>
      <c r="I3" s="207" t="s">
        <v>788</v>
      </c>
      <c r="J3" s="207"/>
      <c r="K3" s="207"/>
      <c r="L3" s="207"/>
    </row>
    <row r="4" spans="1:12" ht="18.75">
      <c r="A4" s="2"/>
      <c r="B4" s="2"/>
      <c r="C4" s="2"/>
      <c r="D4" s="7" t="s">
        <v>121</v>
      </c>
      <c r="E4" s="203"/>
      <c r="F4" s="204"/>
      <c r="G4" s="204"/>
      <c r="H4" s="6"/>
      <c r="I4" s="207"/>
      <c r="J4" s="207"/>
      <c r="K4" s="207"/>
      <c r="L4" s="207"/>
    </row>
    <row r="5" spans="1:12" ht="19.5" thickBot="1">
      <c r="A5" s="2"/>
      <c r="B5" s="2"/>
      <c r="C5" s="2"/>
      <c r="D5" s="7" t="s">
        <v>122</v>
      </c>
      <c r="E5" s="205"/>
      <c r="F5" s="206"/>
      <c r="G5" s="206"/>
      <c r="H5" s="148" t="s">
        <v>772</v>
      </c>
      <c r="I5" s="194"/>
      <c r="J5" s="194"/>
      <c r="K5" s="194"/>
      <c r="L5" s="194"/>
    </row>
    <row r="6" spans="1:18" ht="27.75" customHeight="1" thickTop="1">
      <c r="A6" s="195" t="s">
        <v>2</v>
      </c>
      <c r="B6" s="197" t="s">
        <v>123</v>
      </c>
      <c r="C6" s="195" t="s">
        <v>3</v>
      </c>
      <c r="D6" s="199" t="s">
        <v>4</v>
      </c>
      <c r="E6" s="200"/>
      <c r="F6" s="8" t="s">
        <v>5</v>
      </c>
      <c r="G6" s="8" t="s">
        <v>6</v>
      </c>
      <c r="H6" s="199" t="s">
        <v>124</v>
      </c>
      <c r="I6" s="202"/>
      <c r="J6" s="9" t="s">
        <v>7</v>
      </c>
      <c r="K6" s="10" t="s">
        <v>125</v>
      </c>
      <c r="L6" s="176" t="s">
        <v>787</v>
      </c>
      <c r="M6" s="158" t="s">
        <v>701</v>
      </c>
      <c r="N6" s="161" t="s">
        <v>774</v>
      </c>
      <c r="O6" s="164" t="s">
        <v>780</v>
      </c>
      <c r="P6" s="164" t="s">
        <v>781</v>
      </c>
      <c r="Q6" s="177" t="s">
        <v>783</v>
      </c>
      <c r="R6" s="190" t="s">
        <v>784</v>
      </c>
    </row>
    <row r="7" spans="1:18" ht="18" thickBot="1">
      <c r="A7" s="196"/>
      <c r="B7" s="198"/>
      <c r="C7" s="196"/>
      <c r="D7" s="11" t="s">
        <v>126</v>
      </c>
      <c r="E7" s="12" t="s">
        <v>127</v>
      </c>
      <c r="F7" s="13"/>
      <c r="G7" s="13"/>
      <c r="H7" s="13" t="s">
        <v>0</v>
      </c>
      <c r="I7" s="14" t="s">
        <v>1</v>
      </c>
      <c r="J7" s="15" t="s">
        <v>128</v>
      </c>
      <c r="K7" s="16" t="s">
        <v>128</v>
      </c>
      <c r="L7" s="175" t="s">
        <v>779</v>
      </c>
      <c r="M7" s="159" t="s">
        <v>782</v>
      </c>
      <c r="N7" s="166" t="s">
        <v>782</v>
      </c>
      <c r="O7" s="170" t="s">
        <v>782</v>
      </c>
      <c r="P7" s="170" t="s">
        <v>782</v>
      </c>
      <c r="Q7" s="178" t="s">
        <v>782</v>
      </c>
      <c r="R7" s="181"/>
    </row>
    <row r="8" spans="1:18" ht="36" customHeight="1" thickBot="1">
      <c r="A8" s="151"/>
      <c r="B8" s="155"/>
      <c r="C8" s="191" t="s">
        <v>777</v>
      </c>
      <c r="D8" s="192"/>
      <c r="E8" s="192"/>
      <c r="F8" s="192"/>
      <c r="G8" s="192"/>
      <c r="H8" s="192"/>
      <c r="I8" s="192"/>
      <c r="J8" s="192"/>
      <c r="K8" s="193"/>
      <c r="L8" s="174">
        <f>SUM(数量)</f>
        <v>0</v>
      </c>
      <c r="M8" s="159" t="s">
        <v>782</v>
      </c>
      <c r="N8" s="169" t="s">
        <v>782</v>
      </c>
      <c r="O8" s="172">
        <f>IF($L$8='銘柄別合算数量'!$G$295,"","※製品と銘柄の合計数量に違いが発生しています。")</f>
      </c>
      <c r="P8" s="173">
        <f>IF('様式4.3冷凍食品格付依頼書'!I47&gt;0,IF('様式4.3冷凍食品格付依頼書'!J47=0,"※依頼書の行が足りない可能性があります。",""),"")</f>
      </c>
      <c r="Q8" s="179">
        <f>IF(R8="","",C8)</f>
      </c>
      <c r="R8" s="181">
        <f>CONCATENATE(O8,P8)</f>
      </c>
    </row>
    <row r="9" spans="1:18" ht="34.5" customHeight="1">
      <c r="A9" s="17"/>
      <c r="B9" s="17"/>
      <c r="C9" s="18">
        <v>1</v>
      </c>
      <c r="D9" s="57"/>
      <c r="E9" s="19" t="e">
        <f aca="true" t="shared" si="0" ref="E9:E40">VLOOKUP(D9,銘柄ｺｰﾄﾞ,5,FALSE)</f>
        <v>#N/A</v>
      </c>
      <c r="F9" s="20"/>
      <c r="G9" s="21"/>
      <c r="H9" s="22"/>
      <c r="I9" s="23"/>
      <c r="J9" s="24"/>
      <c r="K9" s="25"/>
      <c r="L9" s="152"/>
      <c r="M9" s="159">
        <f>D9&amp;F9</f>
      </c>
      <c r="N9" s="163">
        <f aca="true" t="shared" si="1" ref="N9:N72">IF(D9="",0,1)</f>
        <v>0</v>
      </c>
      <c r="O9" s="171">
        <f>IF(ISNUMBER(L9)=TRUE,IF(ISERROR(E9)=TRUE,"銘柄コード未入力。",""),"")</f>
      </c>
      <c r="P9" s="171">
        <f>IF(ISNUMBER(L9)=TRUE,IF(OR(F9="市販用",F9="業務用"),"","種別（市販・業務）未入力。"),"")</f>
      </c>
      <c r="Q9" s="180">
        <f>IF(R9="","",C9)</f>
      </c>
      <c r="R9" s="181">
        <f>CONCATENATE(O9,P9)</f>
      </c>
    </row>
    <row r="10" spans="1:18" ht="34.5" customHeight="1">
      <c r="A10" s="17"/>
      <c r="B10" s="17"/>
      <c r="C10" s="18">
        <v>2</v>
      </c>
      <c r="D10" s="57"/>
      <c r="E10" s="19" t="e">
        <f t="shared" si="0"/>
        <v>#N/A</v>
      </c>
      <c r="F10" s="20"/>
      <c r="G10" s="21"/>
      <c r="H10" s="22"/>
      <c r="I10" s="23"/>
      <c r="J10" s="24"/>
      <c r="K10" s="26"/>
      <c r="L10" s="152"/>
      <c r="M10" s="159">
        <f aca="true" t="shared" si="2" ref="M10:M26">D10&amp;F10</f>
      </c>
      <c r="N10" s="163">
        <f t="shared" si="1"/>
        <v>0</v>
      </c>
      <c r="O10" s="171">
        <f aca="true" t="shared" si="3" ref="O10:O73">IF(ISNUMBER(L10)=TRUE,IF(ISERROR(E10)=TRUE,"銘柄コード未入力。",""),"")</f>
      </c>
      <c r="P10" s="171">
        <f aca="true" t="shared" si="4" ref="P10:P73">IF(ISNUMBER(L10)=TRUE,IF(OR(F10="市販用",F10="業務用"),"","種別（市販・業務）未入力。"),"")</f>
      </c>
      <c r="Q10" s="180">
        <f aca="true" t="shared" si="5" ref="Q10:Q73">IF(R10="","",C10)</f>
      </c>
      <c r="R10" s="181">
        <f aca="true" t="shared" si="6" ref="R10:R73">CONCATENATE(O10,P10)</f>
      </c>
    </row>
    <row r="11" spans="1:18" ht="34.5" customHeight="1">
      <c r="A11" s="17"/>
      <c r="B11" s="17"/>
      <c r="C11" s="18">
        <v>3</v>
      </c>
      <c r="D11" s="57"/>
      <c r="E11" s="19" t="e">
        <f t="shared" si="0"/>
        <v>#N/A</v>
      </c>
      <c r="F11" s="20"/>
      <c r="G11" s="21"/>
      <c r="H11" s="22"/>
      <c r="I11" s="23"/>
      <c r="J11" s="24"/>
      <c r="K11" s="25"/>
      <c r="L11" s="152"/>
      <c r="M11" s="159">
        <f t="shared" si="2"/>
      </c>
      <c r="N11" s="163">
        <f t="shared" si="1"/>
        <v>0</v>
      </c>
      <c r="O11" s="171">
        <f t="shared" si="3"/>
      </c>
      <c r="P11" s="171">
        <f t="shared" si="4"/>
      </c>
      <c r="Q11" s="180">
        <f t="shared" si="5"/>
      </c>
      <c r="R11" s="181">
        <f t="shared" si="6"/>
      </c>
    </row>
    <row r="12" spans="1:18" ht="34.5" customHeight="1">
      <c r="A12" s="17"/>
      <c r="B12" s="17"/>
      <c r="C12" s="18">
        <v>4</v>
      </c>
      <c r="D12" s="56"/>
      <c r="E12" s="19" t="e">
        <f t="shared" si="0"/>
        <v>#N/A</v>
      </c>
      <c r="F12" s="20"/>
      <c r="G12" s="21" t="s">
        <v>786</v>
      </c>
      <c r="H12" s="22"/>
      <c r="I12" s="23"/>
      <c r="J12" s="24"/>
      <c r="K12" s="25"/>
      <c r="L12" s="152"/>
      <c r="M12" s="160">
        <f>D12&amp;F12</f>
      </c>
      <c r="N12" s="163">
        <f t="shared" si="1"/>
        <v>0</v>
      </c>
      <c r="O12" s="171">
        <f t="shared" si="3"/>
      </c>
      <c r="P12" s="171">
        <f t="shared" si="4"/>
      </c>
      <c r="Q12" s="180">
        <f t="shared" si="5"/>
      </c>
      <c r="R12" s="181">
        <f t="shared" si="6"/>
      </c>
    </row>
    <row r="13" spans="1:18" ht="34.5" customHeight="1">
      <c r="A13" s="17"/>
      <c r="B13" s="17"/>
      <c r="C13" s="18">
        <v>5</v>
      </c>
      <c r="D13" s="57"/>
      <c r="E13" s="19" t="e">
        <f t="shared" si="0"/>
        <v>#N/A</v>
      </c>
      <c r="F13" s="20"/>
      <c r="G13" s="21"/>
      <c r="H13" s="22"/>
      <c r="I13" s="23"/>
      <c r="J13" s="24"/>
      <c r="K13" s="25"/>
      <c r="L13" s="152"/>
      <c r="M13" s="159">
        <f t="shared" si="2"/>
      </c>
      <c r="N13" s="163">
        <f t="shared" si="1"/>
        <v>0</v>
      </c>
      <c r="O13" s="171">
        <f t="shared" si="3"/>
      </c>
      <c r="P13" s="171">
        <f t="shared" si="4"/>
      </c>
      <c r="Q13" s="180">
        <f t="shared" si="5"/>
      </c>
      <c r="R13" s="181">
        <f t="shared" si="6"/>
      </c>
    </row>
    <row r="14" spans="1:18" ht="34.5" customHeight="1">
      <c r="A14" s="17"/>
      <c r="B14" s="17"/>
      <c r="C14" s="18">
        <v>6</v>
      </c>
      <c r="D14" s="57"/>
      <c r="E14" s="19" t="e">
        <f t="shared" si="0"/>
        <v>#N/A</v>
      </c>
      <c r="F14" s="20"/>
      <c r="G14" s="21"/>
      <c r="H14" s="22"/>
      <c r="I14" s="23"/>
      <c r="J14" s="24"/>
      <c r="K14" s="25"/>
      <c r="L14" s="152"/>
      <c r="M14" s="159">
        <f t="shared" si="2"/>
      </c>
      <c r="N14" s="163">
        <f t="shared" si="1"/>
        <v>0</v>
      </c>
      <c r="O14" s="171">
        <f t="shared" si="3"/>
      </c>
      <c r="P14" s="171">
        <f t="shared" si="4"/>
      </c>
      <c r="Q14" s="180">
        <f t="shared" si="5"/>
      </c>
      <c r="R14" s="181">
        <f t="shared" si="6"/>
      </c>
    </row>
    <row r="15" spans="1:18" ht="34.5" customHeight="1">
      <c r="A15" s="17"/>
      <c r="B15" s="17"/>
      <c r="C15" s="18">
        <v>7</v>
      </c>
      <c r="D15" s="57"/>
      <c r="E15" s="19" t="e">
        <f t="shared" si="0"/>
        <v>#N/A</v>
      </c>
      <c r="F15" s="20"/>
      <c r="G15" s="21"/>
      <c r="H15" s="22"/>
      <c r="I15" s="23"/>
      <c r="J15" s="24"/>
      <c r="K15" s="25"/>
      <c r="L15" s="152"/>
      <c r="M15" s="159">
        <f t="shared" si="2"/>
      </c>
      <c r="N15" s="163">
        <f t="shared" si="1"/>
        <v>0</v>
      </c>
      <c r="O15" s="171">
        <f t="shared" si="3"/>
      </c>
      <c r="P15" s="171">
        <f t="shared" si="4"/>
      </c>
      <c r="Q15" s="180">
        <f t="shared" si="5"/>
      </c>
      <c r="R15" s="181">
        <f t="shared" si="6"/>
      </c>
    </row>
    <row r="16" spans="1:18" ht="34.5" customHeight="1">
      <c r="A16" s="17"/>
      <c r="B16" s="17"/>
      <c r="C16" s="18">
        <v>8</v>
      </c>
      <c r="D16" s="57"/>
      <c r="E16" s="19" t="e">
        <f t="shared" si="0"/>
        <v>#N/A</v>
      </c>
      <c r="F16" s="20"/>
      <c r="G16" s="21"/>
      <c r="H16" s="22"/>
      <c r="I16" s="23"/>
      <c r="J16" s="24"/>
      <c r="K16" s="25"/>
      <c r="L16" s="152"/>
      <c r="M16" s="159">
        <f t="shared" si="2"/>
      </c>
      <c r="N16" s="163">
        <f t="shared" si="1"/>
        <v>0</v>
      </c>
      <c r="O16" s="171">
        <f t="shared" si="3"/>
      </c>
      <c r="P16" s="171">
        <f t="shared" si="4"/>
      </c>
      <c r="Q16" s="180">
        <f t="shared" si="5"/>
      </c>
      <c r="R16" s="181">
        <f t="shared" si="6"/>
      </c>
    </row>
    <row r="17" spans="1:18" ht="34.5" customHeight="1">
      <c r="A17" s="17"/>
      <c r="B17" s="17"/>
      <c r="C17" s="18">
        <v>9</v>
      </c>
      <c r="D17" s="57"/>
      <c r="E17" s="19" t="e">
        <f t="shared" si="0"/>
        <v>#N/A</v>
      </c>
      <c r="F17" s="20"/>
      <c r="G17" s="21"/>
      <c r="H17" s="22"/>
      <c r="I17" s="23"/>
      <c r="J17" s="24"/>
      <c r="K17" s="25"/>
      <c r="L17" s="152"/>
      <c r="M17" s="159">
        <f t="shared" si="2"/>
      </c>
      <c r="N17" s="163">
        <f t="shared" si="1"/>
        <v>0</v>
      </c>
      <c r="O17" s="171">
        <f t="shared" si="3"/>
      </c>
      <c r="P17" s="171">
        <f t="shared" si="4"/>
      </c>
      <c r="Q17" s="180">
        <f t="shared" si="5"/>
      </c>
      <c r="R17" s="181">
        <f t="shared" si="6"/>
      </c>
    </row>
    <row r="18" spans="1:18" ht="34.5" customHeight="1">
      <c r="A18" s="17"/>
      <c r="B18" s="17"/>
      <c r="C18" s="18">
        <v>10</v>
      </c>
      <c r="D18" s="57"/>
      <c r="E18" s="19" t="e">
        <f t="shared" si="0"/>
        <v>#N/A</v>
      </c>
      <c r="F18" s="20"/>
      <c r="G18" s="21"/>
      <c r="H18" s="22"/>
      <c r="I18" s="22"/>
      <c r="J18" s="24"/>
      <c r="K18" s="25"/>
      <c r="L18" s="152"/>
      <c r="M18" s="159">
        <f t="shared" si="2"/>
      </c>
      <c r="N18" s="163">
        <f t="shared" si="1"/>
        <v>0</v>
      </c>
      <c r="O18" s="171">
        <f t="shared" si="3"/>
      </c>
      <c r="P18" s="171">
        <f t="shared" si="4"/>
      </c>
      <c r="Q18" s="180">
        <f t="shared" si="5"/>
      </c>
      <c r="R18" s="181">
        <f t="shared" si="6"/>
      </c>
    </row>
    <row r="19" spans="1:18" ht="34.5" customHeight="1">
      <c r="A19" s="17"/>
      <c r="B19" s="17"/>
      <c r="C19" s="18">
        <v>11</v>
      </c>
      <c r="D19" s="57"/>
      <c r="E19" s="19" t="e">
        <f t="shared" si="0"/>
        <v>#N/A</v>
      </c>
      <c r="F19" s="20"/>
      <c r="G19" s="21"/>
      <c r="H19" s="22"/>
      <c r="I19" s="22"/>
      <c r="J19" s="24"/>
      <c r="K19" s="25"/>
      <c r="L19" s="152"/>
      <c r="M19" s="159">
        <f t="shared" si="2"/>
      </c>
      <c r="N19" s="163">
        <f t="shared" si="1"/>
        <v>0</v>
      </c>
      <c r="O19" s="171">
        <f t="shared" si="3"/>
      </c>
      <c r="P19" s="171">
        <f t="shared" si="4"/>
      </c>
      <c r="Q19" s="180">
        <f t="shared" si="5"/>
      </c>
      <c r="R19" s="181">
        <f t="shared" si="6"/>
      </c>
    </row>
    <row r="20" spans="1:18" ht="34.5" customHeight="1">
      <c r="A20" s="17"/>
      <c r="B20" s="17"/>
      <c r="C20" s="18">
        <v>12</v>
      </c>
      <c r="D20" s="57"/>
      <c r="E20" s="19" t="e">
        <f t="shared" si="0"/>
        <v>#N/A</v>
      </c>
      <c r="F20" s="20"/>
      <c r="G20" s="21"/>
      <c r="H20" s="22"/>
      <c r="I20" s="22"/>
      <c r="J20" s="24"/>
      <c r="K20" s="25"/>
      <c r="L20" s="152"/>
      <c r="M20" s="159">
        <f t="shared" si="2"/>
      </c>
      <c r="N20" s="163">
        <f t="shared" si="1"/>
        <v>0</v>
      </c>
      <c r="O20" s="171">
        <f t="shared" si="3"/>
      </c>
      <c r="P20" s="171">
        <f t="shared" si="4"/>
      </c>
      <c r="Q20" s="180">
        <f t="shared" si="5"/>
      </c>
      <c r="R20" s="181">
        <f t="shared" si="6"/>
      </c>
    </row>
    <row r="21" spans="1:18" s="27" customFormat="1" ht="34.5" customHeight="1">
      <c r="A21" s="17"/>
      <c r="B21" s="17"/>
      <c r="C21" s="18">
        <v>13</v>
      </c>
      <c r="D21" s="57"/>
      <c r="E21" s="19" t="e">
        <f t="shared" si="0"/>
        <v>#N/A</v>
      </c>
      <c r="F21" s="20"/>
      <c r="G21" s="21"/>
      <c r="H21" s="22"/>
      <c r="I21" s="22"/>
      <c r="J21" s="24"/>
      <c r="K21" s="25"/>
      <c r="L21" s="152"/>
      <c r="M21" s="159">
        <f t="shared" si="2"/>
      </c>
      <c r="N21" s="163">
        <f t="shared" si="1"/>
        <v>0</v>
      </c>
      <c r="O21" s="171">
        <f t="shared" si="3"/>
      </c>
      <c r="P21" s="171">
        <f t="shared" si="4"/>
      </c>
      <c r="Q21" s="180">
        <f t="shared" si="5"/>
      </c>
      <c r="R21" s="181">
        <f t="shared" si="6"/>
      </c>
    </row>
    <row r="22" spans="1:18" s="27" customFormat="1" ht="34.5" customHeight="1">
      <c r="A22" s="17"/>
      <c r="B22" s="17"/>
      <c r="C22" s="18">
        <v>14</v>
      </c>
      <c r="D22" s="57"/>
      <c r="E22" s="19" t="e">
        <f t="shared" si="0"/>
        <v>#N/A</v>
      </c>
      <c r="F22" s="20"/>
      <c r="G22" s="21"/>
      <c r="H22" s="22"/>
      <c r="I22" s="22"/>
      <c r="J22" s="24"/>
      <c r="K22" s="25"/>
      <c r="L22" s="152"/>
      <c r="M22" s="159">
        <f t="shared" si="2"/>
      </c>
      <c r="N22" s="163">
        <f t="shared" si="1"/>
        <v>0</v>
      </c>
      <c r="O22" s="171">
        <f t="shared" si="3"/>
      </c>
      <c r="P22" s="171">
        <f t="shared" si="4"/>
      </c>
      <c r="Q22" s="180">
        <f t="shared" si="5"/>
      </c>
      <c r="R22" s="181">
        <f t="shared" si="6"/>
      </c>
    </row>
    <row r="23" spans="1:18" s="27" customFormat="1" ht="34.5" customHeight="1">
      <c r="A23" s="17"/>
      <c r="B23" s="17"/>
      <c r="C23" s="18">
        <v>15</v>
      </c>
      <c r="D23" s="57"/>
      <c r="E23" s="19" t="e">
        <f t="shared" si="0"/>
        <v>#N/A</v>
      </c>
      <c r="F23" s="20"/>
      <c r="G23" s="21"/>
      <c r="H23" s="22"/>
      <c r="I23" s="22"/>
      <c r="J23" s="24"/>
      <c r="K23" s="25"/>
      <c r="L23" s="152"/>
      <c r="M23" s="159">
        <f t="shared" si="2"/>
      </c>
      <c r="N23" s="163">
        <f t="shared" si="1"/>
        <v>0</v>
      </c>
      <c r="O23" s="171">
        <f t="shared" si="3"/>
      </c>
      <c r="P23" s="171">
        <f t="shared" si="4"/>
      </c>
      <c r="Q23" s="180">
        <f t="shared" si="5"/>
      </c>
      <c r="R23" s="181">
        <f t="shared" si="6"/>
      </c>
    </row>
    <row r="24" spans="1:18" s="27" customFormat="1" ht="34.5" customHeight="1">
      <c r="A24" s="17"/>
      <c r="B24" s="17"/>
      <c r="C24" s="18">
        <v>16</v>
      </c>
      <c r="D24" s="57"/>
      <c r="E24" s="19" t="e">
        <f t="shared" si="0"/>
        <v>#N/A</v>
      </c>
      <c r="F24" s="20"/>
      <c r="G24" s="21"/>
      <c r="H24" s="22"/>
      <c r="I24" s="22"/>
      <c r="J24" s="24"/>
      <c r="K24" s="28"/>
      <c r="L24" s="152"/>
      <c r="M24" s="159">
        <f t="shared" si="2"/>
      </c>
      <c r="N24" s="163">
        <f t="shared" si="1"/>
        <v>0</v>
      </c>
      <c r="O24" s="171">
        <f t="shared" si="3"/>
      </c>
      <c r="P24" s="171">
        <f t="shared" si="4"/>
      </c>
      <c r="Q24" s="180">
        <f t="shared" si="5"/>
      </c>
      <c r="R24" s="181">
        <f t="shared" si="6"/>
      </c>
    </row>
    <row r="25" spans="1:18" s="27" customFormat="1" ht="34.5" customHeight="1">
      <c r="A25" s="17"/>
      <c r="B25" s="17"/>
      <c r="C25" s="18">
        <v>17</v>
      </c>
      <c r="D25" s="57"/>
      <c r="E25" s="19" t="e">
        <f t="shared" si="0"/>
        <v>#N/A</v>
      </c>
      <c r="F25" s="20"/>
      <c r="G25" s="21"/>
      <c r="H25" s="22"/>
      <c r="I25" s="22"/>
      <c r="J25" s="24"/>
      <c r="K25" s="25"/>
      <c r="L25" s="152"/>
      <c r="M25" s="159">
        <f t="shared" si="2"/>
      </c>
      <c r="N25" s="163">
        <f t="shared" si="1"/>
        <v>0</v>
      </c>
      <c r="O25" s="171">
        <f t="shared" si="3"/>
      </c>
      <c r="P25" s="171">
        <f t="shared" si="4"/>
      </c>
      <c r="Q25" s="180">
        <f t="shared" si="5"/>
      </c>
      <c r="R25" s="181">
        <f t="shared" si="6"/>
      </c>
    </row>
    <row r="26" spans="1:18" s="27" customFormat="1" ht="34.5" customHeight="1">
      <c r="A26" s="17"/>
      <c r="B26" s="17"/>
      <c r="C26" s="18">
        <v>18</v>
      </c>
      <c r="D26" s="57"/>
      <c r="E26" s="19" t="e">
        <f t="shared" si="0"/>
        <v>#N/A</v>
      </c>
      <c r="F26" s="20"/>
      <c r="G26" s="21"/>
      <c r="H26" s="22"/>
      <c r="I26" s="22"/>
      <c r="J26" s="24"/>
      <c r="K26" s="26"/>
      <c r="L26" s="152"/>
      <c r="M26" s="159">
        <f t="shared" si="2"/>
      </c>
      <c r="N26" s="163">
        <f t="shared" si="1"/>
        <v>0</v>
      </c>
      <c r="O26" s="171">
        <f t="shared" si="3"/>
      </c>
      <c r="P26" s="171">
        <f t="shared" si="4"/>
      </c>
      <c r="Q26" s="180">
        <f t="shared" si="5"/>
      </c>
      <c r="R26" s="181">
        <f t="shared" si="6"/>
      </c>
    </row>
    <row r="27" spans="1:18" s="27" customFormat="1" ht="34.5" customHeight="1">
      <c r="A27" s="17"/>
      <c r="B27" s="17"/>
      <c r="C27" s="18">
        <v>19</v>
      </c>
      <c r="D27" s="57"/>
      <c r="E27" s="19" t="e">
        <f t="shared" si="0"/>
        <v>#N/A</v>
      </c>
      <c r="F27" s="20"/>
      <c r="G27" s="21"/>
      <c r="H27" s="22"/>
      <c r="I27" s="22"/>
      <c r="J27" s="24"/>
      <c r="K27" s="25"/>
      <c r="L27" s="152"/>
      <c r="M27" s="159">
        <f aca="true" t="shared" si="7" ref="M27:M90">D27&amp;F27</f>
      </c>
      <c r="N27" s="163">
        <f t="shared" si="1"/>
        <v>0</v>
      </c>
      <c r="O27" s="171">
        <f t="shared" si="3"/>
      </c>
      <c r="P27" s="171">
        <f t="shared" si="4"/>
      </c>
      <c r="Q27" s="180">
        <f t="shared" si="5"/>
      </c>
      <c r="R27" s="181">
        <f t="shared" si="6"/>
      </c>
    </row>
    <row r="28" spans="1:18" s="27" customFormat="1" ht="34.5" customHeight="1">
      <c r="A28" s="17"/>
      <c r="B28" s="17"/>
      <c r="C28" s="18">
        <v>20</v>
      </c>
      <c r="D28" s="57"/>
      <c r="E28" s="19" t="e">
        <f t="shared" si="0"/>
        <v>#N/A</v>
      </c>
      <c r="F28" s="20"/>
      <c r="G28" s="21"/>
      <c r="H28" s="22"/>
      <c r="I28" s="22"/>
      <c r="J28" s="24"/>
      <c r="K28" s="25"/>
      <c r="L28" s="152"/>
      <c r="M28" s="159">
        <f t="shared" si="7"/>
      </c>
      <c r="N28" s="163">
        <f t="shared" si="1"/>
        <v>0</v>
      </c>
      <c r="O28" s="171">
        <f t="shared" si="3"/>
      </c>
      <c r="P28" s="171">
        <f t="shared" si="4"/>
      </c>
      <c r="Q28" s="180">
        <f t="shared" si="5"/>
      </c>
      <c r="R28" s="181">
        <f t="shared" si="6"/>
      </c>
    </row>
    <row r="29" spans="1:18" s="27" customFormat="1" ht="34.5" customHeight="1">
      <c r="A29" s="17"/>
      <c r="B29" s="17"/>
      <c r="C29" s="18">
        <v>21</v>
      </c>
      <c r="D29" s="57"/>
      <c r="E29" s="19" t="e">
        <f t="shared" si="0"/>
        <v>#N/A</v>
      </c>
      <c r="F29" s="20"/>
      <c r="G29" s="21"/>
      <c r="H29" s="22"/>
      <c r="I29" s="22"/>
      <c r="J29" s="24"/>
      <c r="K29" s="25"/>
      <c r="L29" s="152"/>
      <c r="M29" s="159">
        <f t="shared" si="7"/>
      </c>
      <c r="N29" s="163">
        <f t="shared" si="1"/>
        <v>0</v>
      </c>
      <c r="O29" s="171">
        <f t="shared" si="3"/>
      </c>
      <c r="P29" s="171">
        <f t="shared" si="4"/>
      </c>
      <c r="Q29" s="180">
        <f t="shared" si="5"/>
      </c>
      <c r="R29" s="181">
        <f t="shared" si="6"/>
      </c>
    </row>
    <row r="30" spans="1:18" s="27" customFormat="1" ht="34.5" customHeight="1">
      <c r="A30" s="17"/>
      <c r="B30" s="17"/>
      <c r="C30" s="18">
        <v>22</v>
      </c>
      <c r="D30" s="57"/>
      <c r="E30" s="19" t="e">
        <f t="shared" si="0"/>
        <v>#N/A</v>
      </c>
      <c r="F30" s="20"/>
      <c r="G30" s="21"/>
      <c r="H30" s="22"/>
      <c r="I30" s="22"/>
      <c r="J30" s="24"/>
      <c r="K30" s="25"/>
      <c r="L30" s="152"/>
      <c r="M30" s="159">
        <f t="shared" si="7"/>
      </c>
      <c r="N30" s="163">
        <f t="shared" si="1"/>
        <v>0</v>
      </c>
      <c r="O30" s="171">
        <f t="shared" si="3"/>
      </c>
      <c r="P30" s="171">
        <f t="shared" si="4"/>
      </c>
      <c r="Q30" s="180">
        <f t="shared" si="5"/>
      </c>
      <c r="R30" s="181">
        <f t="shared" si="6"/>
      </c>
    </row>
    <row r="31" spans="1:18" s="27" customFormat="1" ht="34.5" customHeight="1">
      <c r="A31" s="17"/>
      <c r="B31" s="17"/>
      <c r="C31" s="18">
        <v>23</v>
      </c>
      <c r="D31" s="57"/>
      <c r="E31" s="19" t="e">
        <f t="shared" si="0"/>
        <v>#N/A</v>
      </c>
      <c r="F31" s="20"/>
      <c r="G31" s="21"/>
      <c r="H31" s="22"/>
      <c r="I31" s="22"/>
      <c r="J31" s="24"/>
      <c r="K31" s="25"/>
      <c r="L31" s="152"/>
      <c r="M31" s="159">
        <f t="shared" si="7"/>
      </c>
      <c r="N31" s="163">
        <f t="shared" si="1"/>
        <v>0</v>
      </c>
      <c r="O31" s="171">
        <f t="shared" si="3"/>
      </c>
      <c r="P31" s="171">
        <f t="shared" si="4"/>
      </c>
      <c r="Q31" s="180">
        <f t="shared" si="5"/>
      </c>
      <c r="R31" s="181">
        <f t="shared" si="6"/>
      </c>
    </row>
    <row r="32" spans="1:18" s="27" customFormat="1" ht="34.5" customHeight="1">
      <c r="A32" s="17"/>
      <c r="B32" s="17"/>
      <c r="C32" s="18">
        <v>24</v>
      </c>
      <c r="D32" s="56"/>
      <c r="E32" s="19" t="e">
        <f t="shared" si="0"/>
        <v>#N/A</v>
      </c>
      <c r="F32" s="20"/>
      <c r="G32" s="21"/>
      <c r="H32" s="22"/>
      <c r="I32" s="22"/>
      <c r="J32" s="24"/>
      <c r="K32" s="25"/>
      <c r="L32" s="152"/>
      <c r="M32" s="159">
        <f t="shared" si="7"/>
      </c>
      <c r="N32" s="163">
        <f t="shared" si="1"/>
        <v>0</v>
      </c>
      <c r="O32" s="171">
        <f t="shared" si="3"/>
      </c>
      <c r="P32" s="171">
        <f t="shared" si="4"/>
      </c>
      <c r="Q32" s="180">
        <f t="shared" si="5"/>
      </c>
      <c r="R32" s="181">
        <f t="shared" si="6"/>
      </c>
    </row>
    <row r="33" spans="1:18" s="27" customFormat="1" ht="34.5" customHeight="1">
      <c r="A33" s="17"/>
      <c r="B33" s="17"/>
      <c r="C33" s="18">
        <v>25</v>
      </c>
      <c r="D33" s="56"/>
      <c r="E33" s="19" t="e">
        <f t="shared" si="0"/>
        <v>#N/A</v>
      </c>
      <c r="F33" s="20"/>
      <c r="G33" s="21"/>
      <c r="H33" s="22"/>
      <c r="I33" s="22"/>
      <c r="J33" s="24"/>
      <c r="K33" s="25"/>
      <c r="L33" s="152"/>
      <c r="M33" s="159">
        <f t="shared" si="7"/>
      </c>
      <c r="N33" s="163">
        <f t="shared" si="1"/>
        <v>0</v>
      </c>
      <c r="O33" s="171">
        <f t="shared" si="3"/>
      </c>
      <c r="P33" s="171">
        <f t="shared" si="4"/>
      </c>
      <c r="Q33" s="180">
        <f t="shared" si="5"/>
      </c>
      <c r="R33" s="181">
        <f t="shared" si="6"/>
      </c>
    </row>
    <row r="34" spans="1:18" s="27" customFormat="1" ht="34.5" customHeight="1">
      <c r="A34" s="17"/>
      <c r="B34" s="17"/>
      <c r="C34" s="18">
        <v>26</v>
      </c>
      <c r="D34" s="56"/>
      <c r="E34" s="19" t="e">
        <f t="shared" si="0"/>
        <v>#N/A</v>
      </c>
      <c r="F34" s="20"/>
      <c r="G34" s="21"/>
      <c r="H34" s="22"/>
      <c r="I34" s="22"/>
      <c r="J34" s="24"/>
      <c r="K34" s="25"/>
      <c r="L34" s="152"/>
      <c r="M34" s="159">
        <f t="shared" si="7"/>
      </c>
      <c r="N34" s="163">
        <f t="shared" si="1"/>
        <v>0</v>
      </c>
      <c r="O34" s="171">
        <f t="shared" si="3"/>
      </c>
      <c r="P34" s="171">
        <f t="shared" si="4"/>
      </c>
      <c r="Q34" s="180">
        <f t="shared" si="5"/>
      </c>
      <c r="R34" s="181">
        <f t="shared" si="6"/>
      </c>
    </row>
    <row r="35" spans="1:18" s="27" customFormat="1" ht="34.5" customHeight="1">
      <c r="A35" s="17"/>
      <c r="B35" s="17"/>
      <c r="C35" s="18">
        <v>27</v>
      </c>
      <c r="D35" s="56"/>
      <c r="E35" s="19" t="e">
        <f t="shared" si="0"/>
        <v>#N/A</v>
      </c>
      <c r="F35" s="20"/>
      <c r="G35" s="21"/>
      <c r="H35" s="22"/>
      <c r="I35" s="22"/>
      <c r="J35" s="24"/>
      <c r="K35" s="25"/>
      <c r="L35" s="152"/>
      <c r="M35" s="159">
        <f t="shared" si="7"/>
      </c>
      <c r="N35" s="163">
        <f t="shared" si="1"/>
        <v>0</v>
      </c>
      <c r="O35" s="171">
        <f t="shared" si="3"/>
      </c>
      <c r="P35" s="171">
        <f t="shared" si="4"/>
      </c>
      <c r="Q35" s="180">
        <f t="shared" si="5"/>
      </c>
      <c r="R35" s="181">
        <f t="shared" si="6"/>
      </c>
    </row>
    <row r="36" spans="1:18" s="27" customFormat="1" ht="34.5" customHeight="1">
      <c r="A36" s="17"/>
      <c r="B36" s="17"/>
      <c r="C36" s="18">
        <v>28</v>
      </c>
      <c r="D36" s="56"/>
      <c r="E36" s="19" t="e">
        <f t="shared" si="0"/>
        <v>#N/A</v>
      </c>
      <c r="F36" s="20"/>
      <c r="G36" s="21"/>
      <c r="H36" s="22"/>
      <c r="I36" s="22"/>
      <c r="J36" s="24"/>
      <c r="K36" s="25"/>
      <c r="L36" s="152"/>
      <c r="M36" s="159">
        <f t="shared" si="7"/>
      </c>
      <c r="N36" s="163">
        <f t="shared" si="1"/>
        <v>0</v>
      </c>
      <c r="O36" s="171">
        <f t="shared" si="3"/>
      </c>
      <c r="P36" s="171">
        <f t="shared" si="4"/>
      </c>
      <c r="Q36" s="180">
        <f t="shared" si="5"/>
      </c>
      <c r="R36" s="181">
        <f t="shared" si="6"/>
      </c>
    </row>
    <row r="37" spans="1:18" s="27" customFormat="1" ht="34.5" customHeight="1">
      <c r="A37" s="17"/>
      <c r="B37" s="17"/>
      <c r="C37" s="18">
        <v>29</v>
      </c>
      <c r="D37" s="56"/>
      <c r="E37" s="19" t="e">
        <f t="shared" si="0"/>
        <v>#N/A</v>
      </c>
      <c r="F37" s="20"/>
      <c r="G37" s="21"/>
      <c r="H37" s="22"/>
      <c r="I37" s="22"/>
      <c r="J37" s="24"/>
      <c r="K37" s="25"/>
      <c r="L37" s="152"/>
      <c r="M37" s="159">
        <f t="shared" si="7"/>
      </c>
      <c r="N37" s="163">
        <f t="shared" si="1"/>
        <v>0</v>
      </c>
      <c r="O37" s="171">
        <f t="shared" si="3"/>
      </c>
      <c r="P37" s="171">
        <f t="shared" si="4"/>
      </c>
      <c r="Q37" s="180">
        <f t="shared" si="5"/>
      </c>
      <c r="R37" s="181">
        <f t="shared" si="6"/>
      </c>
    </row>
    <row r="38" spans="1:18" s="27" customFormat="1" ht="34.5" customHeight="1">
      <c r="A38" s="17"/>
      <c r="B38" s="17"/>
      <c r="C38" s="18">
        <v>30</v>
      </c>
      <c r="D38" s="56"/>
      <c r="E38" s="19" t="e">
        <f t="shared" si="0"/>
        <v>#N/A</v>
      </c>
      <c r="F38" s="20"/>
      <c r="G38" s="21"/>
      <c r="H38" s="22"/>
      <c r="I38" s="22"/>
      <c r="J38" s="24"/>
      <c r="K38" s="25"/>
      <c r="L38" s="152"/>
      <c r="M38" s="159">
        <f t="shared" si="7"/>
      </c>
      <c r="N38" s="163">
        <f t="shared" si="1"/>
        <v>0</v>
      </c>
      <c r="O38" s="171">
        <f t="shared" si="3"/>
      </c>
      <c r="P38" s="171">
        <f t="shared" si="4"/>
      </c>
      <c r="Q38" s="180">
        <f t="shared" si="5"/>
      </c>
      <c r="R38" s="181">
        <f t="shared" si="6"/>
      </c>
    </row>
    <row r="39" spans="1:18" s="27" customFormat="1" ht="34.5" customHeight="1">
      <c r="A39" s="17"/>
      <c r="B39" s="17"/>
      <c r="C39" s="18">
        <v>31</v>
      </c>
      <c r="D39" s="56"/>
      <c r="E39" s="19" t="e">
        <f t="shared" si="0"/>
        <v>#N/A</v>
      </c>
      <c r="F39" s="20"/>
      <c r="G39" s="21"/>
      <c r="H39" s="22"/>
      <c r="I39" s="22"/>
      <c r="J39" s="24"/>
      <c r="K39" s="25"/>
      <c r="L39" s="152"/>
      <c r="M39" s="159">
        <f t="shared" si="7"/>
      </c>
      <c r="N39" s="163">
        <f t="shared" si="1"/>
        <v>0</v>
      </c>
      <c r="O39" s="171">
        <f t="shared" si="3"/>
      </c>
      <c r="P39" s="171">
        <f t="shared" si="4"/>
      </c>
      <c r="Q39" s="180">
        <f t="shared" si="5"/>
      </c>
      <c r="R39" s="181">
        <f t="shared" si="6"/>
      </c>
    </row>
    <row r="40" spans="1:18" s="27" customFormat="1" ht="34.5" customHeight="1">
      <c r="A40" s="17"/>
      <c r="B40" s="17"/>
      <c r="C40" s="18">
        <v>32</v>
      </c>
      <c r="D40" s="56"/>
      <c r="E40" s="19" t="e">
        <f t="shared" si="0"/>
        <v>#N/A</v>
      </c>
      <c r="F40" s="20"/>
      <c r="G40" s="21"/>
      <c r="H40" s="22"/>
      <c r="I40" s="22"/>
      <c r="J40" s="24"/>
      <c r="K40" s="25"/>
      <c r="L40" s="152"/>
      <c r="M40" s="159">
        <f t="shared" si="7"/>
      </c>
      <c r="N40" s="163">
        <f t="shared" si="1"/>
        <v>0</v>
      </c>
      <c r="O40" s="171">
        <f t="shared" si="3"/>
      </c>
      <c r="P40" s="171">
        <f t="shared" si="4"/>
      </c>
      <c r="Q40" s="180">
        <f t="shared" si="5"/>
      </c>
      <c r="R40" s="181">
        <f t="shared" si="6"/>
      </c>
    </row>
    <row r="41" spans="1:18" s="27" customFormat="1" ht="34.5" customHeight="1">
      <c r="A41" s="17"/>
      <c r="B41" s="17"/>
      <c r="C41" s="18">
        <v>33</v>
      </c>
      <c r="D41" s="56"/>
      <c r="E41" s="19" t="e">
        <f aca="true" t="shared" si="8" ref="E41:E72">VLOOKUP(D41,銘柄ｺｰﾄﾞ,5,FALSE)</f>
        <v>#N/A</v>
      </c>
      <c r="F41" s="20"/>
      <c r="G41" s="21"/>
      <c r="H41" s="22"/>
      <c r="I41" s="22"/>
      <c r="J41" s="24"/>
      <c r="K41" s="25"/>
      <c r="L41" s="152"/>
      <c r="M41" s="159">
        <f t="shared" si="7"/>
      </c>
      <c r="N41" s="163">
        <f t="shared" si="1"/>
        <v>0</v>
      </c>
      <c r="O41" s="171">
        <f t="shared" si="3"/>
      </c>
      <c r="P41" s="171">
        <f t="shared" si="4"/>
      </c>
      <c r="Q41" s="180">
        <f t="shared" si="5"/>
      </c>
      <c r="R41" s="181">
        <f t="shared" si="6"/>
      </c>
    </row>
    <row r="42" spans="1:18" s="27" customFormat="1" ht="34.5" customHeight="1">
      <c r="A42" s="17"/>
      <c r="B42" s="17"/>
      <c r="C42" s="18">
        <v>34</v>
      </c>
      <c r="D42" s="56"/>
      <c r="E42" s="19" t="e">
        <f t="shared" si="8"/>
        <v>#N/A</v>
      </c>
      <c r="F42" s="20"/>
      <c r="G42" s="21"/>
      <c r="H42" s="22"/>
      <c r="I42" s="22"/>
      <c r="J42" s="24"/>
      <c r="K42" s="25"/>
      <c r="L42" s="152"/>
      <c r="M42" s="159">
        <f t="shared" si="7"/>
      </c>
      <c r="N42" s="163">
        <f t="shared" si="1"/>
        <v>0</v>
      </c>
      <c r="O42" s="171">
        <f t="shared" si="3"/>
      </c>
      <c r="P42" s="171">
        <f t="shared" si="4"/>
      </c>
      <c r="Q42" s="180">
        <f t="shared" si="5"/>
      </c>
      <c r="R42" s="181">
        <f t="shared" si="6"/>
      </c>
    </row>
    <row r="43" spans="1:18" s="27" customFormat="1" ht="34.5" customHeight="1">
      <c r="A43" s="17"/>
      <c r="B43" s="17"/>
      <c r="C43" s="18">
        <v>35</v>
      </c>
      <c r="D43" s="56"/>
      <c r="E43" s="19" t="e">
        <f t="shared" si="8"/>
        <v>#N/A</v>
      </c>
      <c r="F43" s="20"/>
      <c r="G43" s="21"/>
      <c r="H43" s="22"/>
      <c r="I43" s="22"/>
      <c r="J43" s="24"/>
      <c r="K43" s="25"/>
      <c r="L43" s="152"/>
      <c r="M43" s="159">
        <f t="shared" si="7"/>
      </c>
      <c r="N43" s="163">
        <f t="shared" si="1"/>
        <v>0</v>
      </c>
      <c r="O43" s="171">
        <f t="shared" si="3"/>
      </c>
      <c r="P43" s="171">
        <f t="shared" si="4"/>
      </c>
      <c r="Q43" s="180">
        <f t="shared" si="5"/>
      </c>
      <c r="R43" s="181">
        <f t="shared" si="6"/>
      </c>
    </row>
    <row r="44" spans="1:18" s="27" customFormat="1" ht="34.5" customHeight="1">
      <c r="A44" s="17"/>
      <c r="B44" s="17"/>
      <c r="C44" s="18">
        <v>36</v>
      </c>
      <c r="D44" s="56"/>
      <c r="E44" s="19" t="e">
        <f t="shared" si="8"/>
        <v>#N/A</v>
      </c>
      <c r="F44" s="20"/>
      <c r="G44" s="21"/>
      <c r="H44" s="22"/>
      <c r="I44" s="22"/>
      <c r="J44" s="24"/>
      <c r="K44" s="25"/>
      <c r="L44" s="152"/>
      <c r="M44" s="159">
        <f t="shared" si="7"/>
      </c>
      <c r="N44" s="163">
        <f t="shared" si="1"/>
        <v>0</v>
      </c>
      <c r="O44" s="171">
        <f t="shared" si="3"/>
      </c>
      <c r="P44" s="171">
        <f t="shared" si="4"/>
      </c>
      <c r="Q44" s="180">
        <f t="shared" si="5"/>
      </c>
      <c r="R44" s="181">
        <f t="shared" si="6"/>
      </c>
    </row>
    <row r="45" spans="1:18" s="27" customFormat="1" ht="34.5" customHeight="1">
      <c r="A45" s="17"/>
      <c r="B45" s="17"/>
      <c r="C45" s="18">
        <v>37</v>
      </c>
      <c r="D45" s="56"/>
      <c r="E45" s="19" t="e">
        <f t="shared" si="8"/>
        <v>#N/A</v>
      </c>
      <c r="F45" s="20"/>
      <c r="G45" s="21"/>
      <c r="H45" s="22"/>
      <c r="I45" s="22"/>
      <c r="J45" s="24"/>
      <c r="K45" s="25"/>
      <c r="L45" s="152"/>
      <c r="M45" s="159">
        <f t="shared" si="7"/>
      </c>
      <c r="N45" s="163">
        <f t="shared" si="1"/>
        <v>0</v>
      </c>
      <c r="O45" s="171">
        <f t="shared" si="3"/>
      </c>
      <c r="P45" s="171">
        <f t="shared" si="4"/>
      </c>
      <c r="Q45" s="180">
        <f t="shared" si="5"/>
      </c>
      <c r="R45" s="181">
        <f t="shared" si="6"/>
      </c>
    </row>
    <row r="46" spans="1:18" s="27" customFormat="1" ht="34.5" customHeight="1">
      <c r="A46" s="17"/>
      <c r="B46" s="17"/>
      <c r="C46" s="18">
        <v>38</v>
      </c>
      <c r="D46" s="56"/>
      <c r="E46" s="19" t="e">
        <f t="shared" si="8"/>
        <v>#N/A</v>
      </c>
      <c r="F46" s="20"/>
      <c r="G46" s="21"/>
      <c r="H46" s="22"/>
      <c r="I46" s="22"/>
      <c r="J46" s="24"/>
      <c r="K46" s="25"/>
      <c r="L46" s="152"/>
      <c r="M46" s="159">
        <f t="shared" si="7"/>
      </c>
      <c r="N46" s="163">
        <f t="shared" si="1"/>
        <v>0</v>
      </c>
      <c r="O46" s="171">
        <f t="shared" si="3"/>
      </c>
      <c r="P46" s="171">
        <f t="shared" si="4"/>
      </c>
      <c r="Q46" s="180">
        <f t="shared" si="5"/>
      </c>
      <c r="R46" s="181">
        <f t="shared" si="6"/>
      </c>
    </row>
    <row r="47" spans="1:18" s="27" customFormat="1" ht="34.5" customHeight="1">
      <c r="A47" s="17"/>
      <c r="B47" s="17"/>
      <c r="C47" s="18">
        <v>39</v>
      </c>
      <c r="D47" s="56"/>
      <c r="E47" s="19" t="e">
        <f t="shared" si="8"/>
        <v>#N/A</v>
      </c>
      <c r="F47" s="20"/>
      <c r="G47" s="21"/>
      <c r="H47" s="22"/>
      <c r="I47" s="22"/>
      <c r="J47" s="24"/>
      <c r="K47" s="25"/>
      <c r="L47" s="152"/>
      <c r="M47" s="159">
        <f t="shared" si="7"/>
      </c>
      <c r="N47" s="163">
        <f t="shared" si="1"/>
        <v>0</v>
      </c>
      <c r="O47" s="171">
        <f t="shared" si="3"/>
      </c>
      <c r="P47" s="171">
        <f t="shared" si="4"/>
      </c>
      <c r="Q47" s="180">
        <f t="shared" si="5"/>
      </c>
      <c r="R47" s="181">
        <f t="shared" si="6"/>
      </c>
    </row>
    <row r="48" spans="1:18" s="27" customFormat="1" ht="34.5" customHeight="1">
      <c r="A48" s="17"/>
      <c r="B48" s="17"/>
      <c r="C48" s="18">
        <v>40</v>
      </c>
      <c r="D48" s="56"/>
      <c r="E48" s="19" t="e">
        <f t="shared" si="8"/>
        <v>#N/A</v>
      </c>
      <c r="F48" s="20"/>
      <c r="G48" s="21"/>
      <c r="H48" s="22"/>
      <c r="I48" s="22"/>
      <c r="J48" s="24"/>
      <c r="K48" s="25"/>
      <c r="L48" s="152"/>
      <c r="M48" s="159">
        <f t="shared" si="7"/>
      </c>
      <c r="N48" s="163">
        <f t="shared" si="1"/>
        <v>0</v>
      </c>
      <c r="O48" s="171">
        <f t="shared" si="3"/>
      </c>
      <c r="P48" s="171">
        <f t="shared" si="4"/>
      </c>
      <c r="Q48" s="180">
        <f t="shared" si="5"/>
      </c>
      <c r="R48" s="181">
        <f t="shared" si="6"/>
      </c>
    </row>
    <row r="49" spans="1:18" s="27" customFormat="1" ht="34.5" customHeight="1">
      <c r="A49" s="17"/>
      <c r="B49" s="17"/>
      <c r="C49" s="18">
        <v>41</v>
      </c>
      <c r="D49" s="56"/>
      <c r="E49" s="19" t="e">
        <f t="shared" si="8"/>
        <v>#N/A</v>
      </c>
      <c r="F49" s="20"/>
      <c r="G49" s="21"/>
      <c r="H49" s="22"/>
      <c r="I49" s="22"/>
      <c r="J49" s="24"/>
      <c r="K49" s="25"/>
      <c r="L49" s="152"/>
      <c r="M49" s="159">
        <f t="shared" si="7"/>
      </c>
      <c r="N49" s="163">
        <f t="shared" si="1"/>
        <v>0</v>
      </c>
      <c r="O49" s="171">
        <f t="shared" si="3"/>
      </c>
      <c r="P49" s="171">
        <f t="shared" si="4"/>
      </c>
      <c r="Q49" s="180">
        <f t="shared" si="5"/>
      </c>
      <c r="R49" s="181">
        <f t="shared" si="6"/>
      </c>
    </row>
    <row r="50" spans="1:18" s="27" customFormat="1" ht="34.5" customHeight="1">
      <c r="A50" s="17"/>
      <c r="B50" s="17"/>
      <c r="C50" s="18">
        <v>42</v>
      </c>
      <c r="D50" s="56"/>
      <c r="E50" s="19" t="e">
        <f t="shared" si="8"/>
        <v>#N/A</v>
      </c>
      <c r="F50" s="20"/>
      <c r="G50" s="21"/>
      <c r="H50" s="22"/>
      <c r="I50" s="22"/>
      <c r="J50" s="24"/>
      <c r="K50" s="25"/>
      <c r="L50" s="152"/>
      <c r="M50" s="159">
        <f t="shared" si="7"/>
      </c>
      <c r="N50" s="163">
        <f t="shared" si="1"/>
        <v>0</v>
      </c>
      <c r="O50" s="171">
        <f t="shared" si="3"/>
      </c>
      <c r="P50" s="171">
        <f t="shared" si="4"/>
      </c>
      <c r="Q50" s="180">
        <f t="shared" si="5"/>
      </c>
      <c r="R50" s="181">
        <f t="shared" si="6"/>
      </c>
    </row>
    <row r="51" spans="1:18" s="27" customFormat="1" ht="34.5" customHeight="1">
      <c r="A51" s="17"/>
      <c r="B51" s="17"/>
      <c r="C51" s="18">
        <v>43</v>
      </c>
      <c r="D51" s="56"/>
      <c r="E51" s="19" t="e">
        <f t="shared" si="8"/>
        <v>#N/A</v>
      </c>
      <c r="F51" s="20"/>
      <c r="G51" s="21"/>
      <c r="H51" s="22"/>
      <c r="I51" s="22"/>
      <c r="J51" s="24"/>
      <c r="K51" s="25"/>
      <c r="L51" s="152"/>
      <c r="M51" s="159">
        <f t="shared" si="7"/>
      </c>
      <c r="N51" s="163">
        <f t="shared" si="1"/>
        <v>0</v>
      </c>
      <c r="O51" s="171">
        <f t="shared" si="3"/>
      </c>
      <c r="P51" s="171">
        <f t="shared" si="4"/>
      </c>
      <c r="Q51" s="180">
        <f t="shared" si="5"/>
      </c>
      <c r="R51" s="181">
        <f t="shared" si="6"/>
      </c>
    </row>
    <row r="52" spans="1:18" s="27" customFormat="1" ht="34.5" customHeight="1">
      <c r="A52" s="17"/>
      <c r="B52" s="17"/>
      <c r="C52" s="18">
        <v>44</v>
      </c>
      <c r="D52" s="56"/>
      <c r="E52" s="19" t="e">
        <f t="shared" si="8"/>
        <v>#N/A</v>
      </c>
      <c r="F52" s="20"/>
      <c r="G52" s="21"/>
      <c r="H52" s="22"/>
      <c r="I52" s="22"/>
      <c r="J52" s="24"/>
      <c r="K52" s="25"/>
      <c r="L52" s="152"/>
      <c r="M52" s="159">
        <f t="shared" si="7"/>
      </c>
      <c r="N52" s="163">
        <f t="shared" si="1"/>
        <v>0</v>
      </c>
      <c r="O52" s="171">
        <f t="shared" si="3"/>
      </c>
      <c r="P52" s="171">
        <f t="shared" si="4"/>
      </c>
      <c r="Q52" s="180">
        <f t="shared" si="5"/>
      </c>
      <c r="R52" s="181">
        <f t="shared" si="6"/>
      </c>
    </row>
    <row r="53" spans="1:18" s="27" customFormat="1" ht="34.5" customHeight="1">
      <c r="A53" s="17"/>
      <c r="B53" s="17"/>
      <c r="C53" s="18">
        <v>45</v>
      </c>
      <c r="D53" s="56"/>
      <c r="E53" s="19" t="e">
        <f t="shared" si="8"/>
        <v>#N/A</v>
      </c>
      <c r="F53" s="20"/>
      <c r="G53" s="21"/>
      <c r="H53" s="22"/>
      <c r="I53" s="22"/>
      <c r="J53" s="24"/>
      <c r="K53" s="25"/>
      <c r="L53" s="152"/>
      <c r="M53" s="159">
        <f t="shared" si="7"/>
      </c>
      <c r="N53" s="163">
        <f t="shared" si="1"/>
        <v>0</v>
      </c>
      <c r="O53" s="171">
        <f t="shared" si="3"/>
      </c>
      <c r="P53" s="171">
        <f t="shared" si="4"/>
      </c>
      <c r="Q53" s="180">
        <f t="shared" si="5"/>
      </c>
      <c r="R53" s="181">
        <f t="shared" si="6"/>
      </c>
    </row>
    <row r="54" spans="1:18" s="27" customFormat="1" ht="34.5" customHeight="1">
      <c r="A54" s="17"/>
      <c r="B54" s="17"/>
      <c r="C54" s="18">
        <v>46</v>
      </c>
      <c r="D54" s="56"/>
      <c r="E54" s="19" t="e">
        <f t="shared" si="8"/>
        <v>#N/A</v>
      </c>
      <c r="F54" s="20"/>
      <c r="G54" s="21"/>
      <c r="H54" s="22"/>
      <c r="I54" s="22"/>
      <c r="J54" s="24"/>
      <c r="K54" s="25"/>
      <c r="L54" s="152"/>
      <c r="M54" s="159">
        <f t="shared" si="7"/>
      </c>
      <c r="N54" s="163">
        <f t="shared" si="1"/>
        <v>0</v>
      </c>
      <c r="O54" s="171">
        <f t="shared" si="3"/>
      </c>
      <c r="P54" s="171">
        <f t="shared" si="4"/>
      </c>
      <c r="Q54" s="180">
        <f t="shared" si="5"/>
      </c>
      <c r="R54" s="181">
        <f t="shared" si="6"/>
      </c>
    </row>
    <row r="55" spans="1:18" s="27" customFormat="1" ht="34.5" customHeight="1">
      <c r="A55" s="17"/>
      <c r="B55" s="17"/>
      <c r="C55" s="18">
        <v>47</v>
      </c>
      <c r="D55" s="56"/>
      <c r="E55" s="19" t="e">
        <f t="shared" si="8"/>
        <v>#N/A</v>
      </c>
      <c r="F55" s="20"/>
      <c r="G55" s="21"/>
      <c r="H55" s="22"/>
      <c r="I55" s="22"/>
      <c r="J55" s="24"/>
      <c r="K55" s="25"/>
      <c r="L55" s="152"/>
      <c r="M55" s="159">
        <f t="shared" si="7"/>
      </c>
      <c r="N55" s="163">
        <f t="shared" si="1"/>
        <v>0</v>
      </c>
      <c r="O55" s="171">
        <f t="shared" si="3"/>
      </c>
      <c r="P55" s="171">
        <f t="shared" si="4"/>
      </c>
      <c r="Q55" s="180">
        <f t="shared" si="5"/>
      </c>
      <c r="R55" s="181">
        <f t="shared" si="6"/>
      </c>
    </row>
    <row r="56" spans="1:18" s="27" customFormat="1" ht="34.5" customHeight="1">
      <c r="A56" s="17"/>
      <c r="B56" s="17"/>
      <c r="C56" s="18">
        <v>48</v>
      </c>
      <c r="D56" s="56"/>
      <c r="E56" s="19" t="e">
        <f t="shared" si="8"/>
        <v>#N/A</v>
      </c>
      <c r="F56" s="20"/>
      <c r="G56" s="21"/>
      <c r="H56" s="22"/>
      <c r="I56" s="22"/>
      <c r="J56" s="24"/>
      <c r="K56" s="25"/>
      <c r="L56" s="152"/>
      <c r="M56" s="159">
        <f t="shared" si="7"/>
      </c>
      <c r="N56" s="163">
        <f t="shared" si="1"/>
        <v>0</v>
      </c>
      <c r="O56" s="171">
        <f t="shared" si="3"/>
      </c>
      <c r="P56" s="171">
        <f t="shared" si="4"/>
      </c>
      <c r="Q56" s="180">
        <f t="shared" si="5"/>
      </c>
      <c r="R56" s="181">
        <f t="shared" si="6"/>
      </c>
    </row>
    <row r="57" spans="1:18" s="27" customFormat="1" ht="34.5" customHeight="1">
      <c r="A57" s="17"/>
      <c r="B57" s="17"/>
      <c r="C57" s="18">
        <v>49</v>
      </c>
      <c r="D57" s="57"/>
      <c r="E57" s="19" t="e">
        <f t="shared" si="8"/>
        <v>#N/A</v>
      </c>
      <c r="F57" s="20"/>
      <c r="G57" s="21"/>
      <c r="H57" s="22"/>
      <c r="I57" s="22"/>
      <c r="J57" s="24"/>
      <c r="K57" s="25"/>
      <c r="L57" s="152"/>
      <c r="M57" s="159">
        <f t="shared" si="7"/>
      </c>
      <c r="N57" s="163">
        <f t="shared" si="1"/>
        <v>0</v>
      </c>
      <c r="O57" s="171">
        <f t="shared" si="3"/>
      </c>
      <c r="P57" s="171">
        <f t="shared" si="4"/>
      </c>
      <c r="Q57" s="180">
        <f t="shared" si="5"/>
      </c>
      <c r="R57" s="181">
        <f t="shared" si="6"/>
      </c>
    </row>
    <row r="58" spans="1:18" s="27" customFormat="1" ht="34.5" customHeight="1">
      <c r="A58" s="17"/>
      <c r="B58" s="17"/>
      <c r="C58" s="18">
        <v>50</v>
      </c>
      <c r="D58" s="56"/>
      <c r="E58" s="19" t="e">
        <f t="shared" si="8"/>
        <v>#N/A</v>
      </c>
      <c r="F58" s="20"/>
      <c r="G58" s="21"/>
      <c r="H58" s="22"/>
      <c r="I58" s="22"/>
      <c r="J58" s="24"/>
      <c r="K58" s="25"/>
      <c r="L58" s="152"/>
      <c r="M58" s="159">
        <f t="shared" si="7"/>
      </c>
      <c r="N58" s="163">
        <f t="shared" si="1"/>
        <v>0</v>
      </c>
      <c r="O58" s="171">
        <f t="shared" si="3"/>
      </c>
      <c r="P58" s="171">
        <f t="shared" si="4"/>
      </c>
      <c r="Q58" s="180">
        <f t="shared" si="5"/>
      </c>
      <c r="R58" s="181">
        <f t="shared" si="6"/>
      </c>
    </row>
    <row r="59" spans="1:18" s="27" customFormat="1" ht="34.5" customHeight="1">
      <c r="A59" s="17"/>
      <c r="B59" s="17"/>
      <c r="C59" s="18">
        <v>51</v>
      </c>
      <c r="D59" s="56"/>
      <c r="E59" s="19" t="e">
        <f t="shared" si="8"/>
        <v>#N/A</v>
      </c>
      <c r="F59" s="20"/>
      <c r="G59" s="21"/>
      <c r="H59" s="22"/>
      <c r="I59" s="22"/>
      <c r="J59" s="24"/>
      <c r="K59" s="25"/>
      <c r="L59" s="152"/>
      <c r="M59" s="159">
        <f t="shared" si="7"/>
      </c>
      <c r="N59" s="163">
        <f t="shared" si="1"/>
        <v>0</v>
      </c>
      <c r="O59" s="171">
        <f t="shared" si="3"/>
      </c>
      <c r="P59" s="171">
        <f t="shared" si="4"/>
      </c>
      <c r="Q59" s="180">
        <f t="shared" si="5"/>
      </c>
      <c r="R59" s="181">
        <f t="shared" si="6"/>
      </c>
    </row>
    <row r="60" spans="1:18" s="27" customFormat="1" ht="34.5" customHeight="1">
      <c r="A60" s="17"/>
      <c r="B60" s="17"/>
      <c r="C60" s="18">
        <v>52</v>
      </c>
      <c r="D60" s="56"/>
      <c r="E60" s="19" t="e">
        <f t="shared" si="8"/>
        <v>#N/A</v>
      </c>
      <c r="F60" s="20"/>
      <c r="G60" s="21"/>
      <c r="H60" s="22"/>
      <c r="I60" s="22"/>
      <c r="J60" s="24"/>
      <c r="K60" s="25"/>
      <c r="L60" s="152"/>
      <c r="M60" s="159">
        <f t="shared" si="7"/>
      </c>
      <c r="N60" s="163">
        <f t="shared" si="1"/>
        <v>0</v>
      </c>
      <c r="O60" s="171">
        <f t="shared" si="3"/>
      </c>
      <c r="P60" s="171">
        <f t="shared" si="4"/>
      </c>
      <c r="Q60" s="180">
        <f t="shared" si="5"/>
      </c>
      <c r="R60" s="181">
        <f t="shared" si="6"/>
      </c>
    </row>
    <row r="61" spans="1:18" s="27" customFormat="1" ht="34.5" customHeight="1">
      <c r="A61" s="17"/>
      <c r="B61" s="17"/>
      <c r="C61" s="18">
        <v>53</v>
      </c>
      <c r="D61" s="56"/>
      <c r="E61" s="19" t="e">
        <f t="shared" si="8"/>
        <v>#N/A</v>
      </c>
      <c r="F61" s="20"/>
      <c r="G61" s="29"/>
      <c r="H61" s="30"/>
      <c r="I61" s="30"/>
      <c r="J61" s="31"/>
      <c r="K61" s="25"/>
      <c r="L61" s="152"/>
      <c r="M61" s="159">
        <f t="shared" si="7"/>
      </c>
      <c r="N61" s="163">
        <f t="shared" si="1"/>
        <v>0</v>
      </c>
      <c r="O61" s="171">
        <f t="shared" si="3"/>
      </c>
      <c r="P61" s="171">
        <f t="shared" si="4"/>
      </c>
      <c r="Q61" s="180">
        <f t="shared" si="5"/>
      </c>
      <c r="R61" s="181">
        <f t="shared" si="6"/>
      </c>
    </row>
    <row r="62" spans="1:18" s="27" customFormat="1" ht="34.5" customHeight="1">
      <c r="A62" s="17"/>
      <c r="B62" s="17"/>
      <c r="C62" s="18">
        <v>54</v>
      </c>
      <c r="D62" s="56"/>
      <c r="E62" s="19" t="e">
        <f t="shared" si="8"/>
        <v>#N/A</v>
      </c>
      <c r="F62" s="20"/>
      <c r="G62" s="29"/>
      <c r="H62" s="30"/>
      <c r="I62" s="30"/>
      <c r="J62" s="31"/>
      <c r="K62" s="25"/>
      <c r="L62" s="152"/>
      <c r="M62" s="159">
        <f t="shared" si="7"/>
      </c>
      <c r="N62" s="163">
        <f t="shared" si="1"/>
        <v>0</v>
      </c>
      <c r="O62" s="171">
        <f t="shared" si="3"/>
      </c>
      <c r="P62" s="171">
        <f t="shared" si="4"/>
      </c>
      <c r="Q62" s="180">
        <f t="shared" si="5"/>
      </c>
      <c r="R62" s="181">
        <f t="shared" si="6"/>
      </c>
    </row>
    <row r="63" spans="1:18" s="27" customFormat="1" ht="34.5" customHeight="1">
      <c r="A63" s="17"/>
      <c r="B63" s="17"/>
      <c r="C63" s="18">
        <v>55</v>
      </c>
      <c r="D63" s="56"/>
      <c r="E63" s="19" t="e">
        <f t="shared" si="8"/>
        <v>#N/A</v>
      </c>
      <c r="F63" s="20"/>
      <c r="G63" s="29"/>
      <c r="H63" s="30"/>
      <c r="I63" s="30"/>
      <c r="J63" s="31"/>
      <c r="K63" s="25"/>
      <c r="L63" s="152"/>
      <c r="M63" s="159">
        <f t="shared" si="7"/>
      </c>
      <c r="N63" s="163">
        <f t="shared" si="1"/>
        <v>0</v>
      </c>
      <c r="O63" s="171">
        <f t="shared" si="3"/>
      </c>
      <c r="P63" s="171">
        <f t="shared" si="4"/>
      </c>
      <c r="Q63" s="180">
        <f t="shared" si="5"/>
      </c>
      <c r="R63" s="181">
        <f t="shared" si="6"/>
      </c>
    </row>
    <row r="64" spans="1:18" s="27" customFormat="1" ht="34.5" customHeight="1">
      <c r="A64" s="17"/>
      <c r="B64" s="17"/>
      <c r="C64" s="18">
        <v>56</v>
      </c>
      <c r="D64" s="56"/>
      <c r="E64" s="19" t="e">
        <f t="shared" si="8"/>
        <v>#N/A</v>
      </c>
      <c r="F64" s="20"/>
      <c r="G64" s="29"/>
      <c r="H64" s="30"/>
      <c r="I64" s="30"/>
      <c r="J64" s="31"/>
      <c r="K64" s="25"/>
      <c r="L64" s="152"/>
      <c r="M64" s="159">
        <f t="shared" si="7"/>
      </c>
      <c r="N64" s="163">
        <f t="shared" si="1"/>
        <v>0</v>
      </c>
      <c r="O64" s="171">
        <f t="shared" si="3"/>
      </c>
      <c r="P64" s="171">
        <f t="shared" si="4"/>
      </c>
      <c r="Q64" s="180">
        <f t="shared" si="5"/>
      </c>
      <c r="R64" s="181">
        <f t="shared" si="6"/>
      </c>
    </row>
    <row r="65" spans="1:18" s="27" customFormat="1" ht="34.5" customHeight="1">
      <c r="A65" s="17"/>
      <c r="B65" s="17"/>
      <c r="C65" s="18">
        <v>57</v>
      </c>
      <c r="D65" s="56"/>
      <c r="E65" s="19" t="e">
        <f t="shared" si="8"/>
        <v>#N/A</v>
      </c>
      <c r="F65" s="20"/>
      <c r="G65" s="21"/>
      <c r="H65" s="22"/>
      <c r="I65" s="30"/>
      <c r="J65" s="24"/>
      <c r="K65" s="25"/>
      <c r="L65" s="152"/>
      <c r="M65" s="159">
        <f t="shared" si="7"/>
      </c>
      <c r="N65" s="163">
        <f t="shared" si="1"/>
        <v>0</v>
      </c>
      <c r="O65" s="171">
        <f t="shared" si="3"/>
      </c>
      <c r="P65" s="171">
        <f t="shared" si="4"/>
      </c>
      <c r="Q65" s="180">
        <f t="shared" si="5"/>
      </c>
      <c r="R65" s="181">
        <f t="shared" si="6"/>
      </c>
    </row>
    <row r="66" spans="1:18" s="27" customFormat="1" ht="34.5" customHeight="1">
      <c r="A66" s="17"/>
      <c r="B66" s="17"/>
      <c r="C66" s="18">
        <v>58</v>
      </c>
      <c r="D66" s="56"/>
      <c r="E66" s="19" t="e">
        <f t="shared" si="8"/>
        <v>#N/A</v>
      </c>
      <c r="F66" s="20"/>
      <c r="G66" s="21"/>
      <c r="H66" s="30"/>
      <c r="I66" s="30"/>
      <c r="J66" s="24"/>
      <c r="K66" s="25"/>
      <c r="L66" s="152"/>
      <c r="M66" s="159">
        <f t="shared" si="7"/>
      </c>
      <c r="N66" s="163">
        <f t="shared" si="1"/>
        <v>0</v>
      </c>
      <c r="O66" s="171">
        <f t="shared" si="3"/>
      </c>
      <c r="P66" s="171">
        <f t="shared" si="4"/>
      </c>
      <c r="Q66" s="180">
        <f t="shared" si="5"/>
      </c>
      <c r="R66" s="181">
        <f t="shared" si="6"/>
      </c>
    </row>
    <row r="67" spans="1:18" s="27" customFormat="1" ht="34.5" customHeight="1">
      <c r="A67" s="17"/>
      <c r="B67" s="17"/>
      <c r="C67" s="18">
        <v>59</v>
      </c>
      <c r="D67" s="56"/>
      <c r="E67" s="19" t="e">
        <f t="shared" si="8"/>
        <v>#N/A</v>
      </c>
      <c r="F67" s="20"/>
      <c r="G67" s="21"/>
      <c r="H67" s="30"/>
      <c r="I67" s="30"/>
      <c r="J67" s="24"/>
      <c r="K67" s="25"/>
      <c r="L67" s="152"/>
      <c r="M67" s="159">
        <f t="shared" si="7"/>
      </c>
      <c r="N67" s="163">
        <f t="shared" si="1"/>
        <v>0</v>
      </c>
      <c r="O67" s="171">
        <f t="shared" si="3"/>
      </c>
      <c r="P67" s="171">
        <f t="shared" si="4"/>
      </c>
      <c r="Q67" s="180">
        <f t="shared" si="5"/>
      </c>
      <c r="R67" s="181">
        <f t="shared" si="6"/>
      </c>
    </row>
    <row r="68" spans="1:18" s="27" customFormat="1" ht="34.5" customHeight="1">
      <c r="A68" s="17"/>
      <c r="B68" s="17"/>
      <c r="C68" s="18">
        <v>60</v>
      </c>
      <c r="D68" s="56"/>
      <c r="E68" s="19" t="e">
        <f t="shared" si="8"/>
        <v>#N/A</v>
      </c>
      <c r="F68" s="20"/>
      <c r="G68" s="21"/>
      <c r="H68" s="22"/>
      <c r="I68" s="22"/>
      <c r="J68" s="24"/>
      <c r="K68" s="25"/>
      <c r="L68" s="152"/>
      <c r="M68" s="159">
        <f t="shared" si="7"/>
      </c>
      <c r="N68" s="163">
        <f t="shared" si="1"/>
        <v>0</v>
      </c>
      <c r="O68" s="171">
        <f t="shared" si="3"/>
      </c>
      <c r="P68" s="171">
        <f t="shared" si="4"/>
      </c>
      <c r="Q68" s="180">
        <f t="shared" si="5"/>
      </c>
      <c r="R68" s="181">
        <f t="shared" si="6"/>
      </c>
    </row>
    <row r="69" spans="1:18" s="27" customFormat="1" ht="34.5" customHeight="1">
      <c r="A69" s="17"/>
      <c r="B69" s="17"/>
      <c r="C69" s="18">
        <v>61</v>
      </c>
      <c r="D69" s="56"/>
      <c r="E69" s="19" t="e">
        <f t="shared" si="8"/>
        <v>#N/A</v>
      </c>
      <c r="F69" s="20"/>
      <c r="G69" s="21"/>
      <c r="H69" s="22"/>
      <c r="I69" s="22"/>
      <c r="J69" s="24"/>
      <c r="K69" s="25"/>
      <c r="L69" s="152"/>
      <c r="M69" s="159">
        <f t="shared" si="7"/>
      </c>
      <c r="N69" s="163">
        <f t="shared" si="1"/>
        <v>0</v>
      </c>
      <c r="O69" s="171">
        <f t="shared" si="3"/>
      </c>
      <c r="P69" s="171">
        <f t="shared" si="4"/>
      </c>
      <c r="Q69" s="180">
        <f t="shared" si="5"/>
      </c>
      <c r="R69" s="181">
        <f t="shared" si="6"/>
      </c>
    </row>
    <row r="70" spans="1:18" s="27" customFormat="1" ht="34.5" customHeight="1">
      <c r="A70" s="17"/>
      <c r="B70" s="17"/>
      <c r="C70" s="18">
        <v>62</v>
      </c>
      <c r="D70" s="56"/>
      <c r="E70" s="19" t="e">
        <f t="shared" si="8"/>
        <v>#N/A</v>
      </c>
      <c r="F70" s="20"/>
      <c r="G70" s="21"/>
      <c r="H70" s="22"/>
      <c r="I70" s="22"/>
      <c r="J70" s="24"/>
      <c r="K70" s="25"/>
      <c r="L70" s="152"/>
      <c r="M70" s="159">
        <f t="shared" si="7"/>
      </c>
      <c r="N70" s="163">
        <f t="shared" si="1"/>
        <v>0</v>
      </c>
      <c r="O70" s="171">
        <f t="shared" si="3"/>
      </c>
      <c r="P70" s="171">
        <f t="shared" si="4"/>
      </c>
      <c r="Q70" s="180">
        <f t="shared" si="5"/>
      </c>
      <c r="R70" s="181">
        <f t="shared" si="6"/>
      </c>
    </row>
    <row r="71" spans="1:18" s="27" customFormat="1" ht="34.5" customHeight="1">
      <c r="A71" s="17"/>
      <c r="B71" s="17"/>
      <c r="C71" s="18">
        <v>63</v>
      </c>
      <c r="D71" s="56"/>
      <c r="E71" s="19" t="e">
        <f t="shared" si="8"/>
        <v>#N/A</v>
      </c>
      <c r="F71" s="20"/>
      <c r="G71" s="21"/>
      <c r="H71" s="22"/>
      <c r="I71" s="22"/>
      <c r="J71" s="24"/>
      <c r="K71" s="25"/>
      <c r="L71" s="152"/>
      <c r="M71" s="159">
        <f t="shared" si="7"/>
      </c>
      <c r="N71" s="163">
        <f t="shared" si="1"/>
        <v>0</v>
      </c>
      <c r="O71" s="171">
        <f t="shared" si="3"/>
      </c>
      <c r="P71" s="171">
        <f t="shared" si="4"/>
      </c>
      <c r="Q71" s="180">
        <f t="shared" si="5"/>
      </c>
      <c r="R71" s="181">
        <f t="shared" si="6"/>
      </c>
    </row>
    <row r="72" spans="1:18" s="27" customFormat="1" ht="34.5" customHeight="1">
      <c r="A72" s="17"/>
      <c r="B72" s="17"/>
      <c r="C72" s="18">
        <v>64</v>
      </c>
      <c r="D72" s="56"/>
      <c r="E72" s="19" t="e">
        <f t="shared" si="8"/>
        <v>#N/A</v>
      </c>
      <c r="F72" s="20"/>
      <c r="G72" s="21"/>
      <c r="H72" s="22"/>
      <c r="I72" s="22"/>
      <c r="J72" s="24"/>
      <c r="K72" s="25"/>
      <c r="L72" s="152"/>
      <c r="M72" s="159">
        <f t="shared" si="7"/>
      </c>
      <c r="N72" s="163">
        <f t="shared" si="1"/>
        <v>0</v>
      </c>
      <c r="O72" s="171">
        <f t="shared" si="3"/>
      </c>
      <c r="P72" s="171">
        <f t="shared" si="4"/>
      </c>
      <c r="Q72" s="180">
        <f t="shared" si="5"/>
      </c>
      <c r="R72" s="181">
        <f t="shared" si="6"/>
      </c>
    </row>
    <row r="73" spans="1:18" s="27" customFormat="1" ht="34.5" customHeight="1">
      <c r="A73" s="17"/>
      <c r="B73" s="17"/>
      <c r="C73" s="18">
        <v>65</v>
      </c>
      <c r="D73" s="56"/>
      <c r="E73" s="19" t="e">
        <f aca="true" t="shared" si="9" ref="E73:E104">VLOOKUP(D73,銘柄ｺｰﾄﾞ,5,FALSE)</f>
        <v>#N/A</v>
      </c>
      <c r="F73" s="20"/>
      <c r="G73" s="21"/>
      <c r="H73" s="22"/>
      <c r="I73" s="22"/>
      <c r="J73" s="24"/>
      <c r="K73" s="25"/>
      <c r="L73" s="152"/>
      <c r="M73" s="159">
        <f t="shared" si="7"/>
      </c>
      <c r="N73" s="163">
        <f>IF(D73="",0,1)</f>
        <v>0</v>
      </c>
      <c r="O73" s="171">
        <f t="shared" si="3"/>
      </c>
      <c r="P73" s="171">
        <f t="shared" si="4"/>
      </c>
      <c r="Q73" s="180">
        <f t="shared" si="5"/>
      </c>
      <c r="R73" s="181">
        <f t="shared" si="6"/>
      </c>
    </row>
    <row r="74" spans="1:18" s="27" customFormat="1" ht="34.5" customHeight="1">
      <c r="A74" s="17"/>
      <c r="B74" s="17"/>
      <c r="C74" s="18">
        <v>66</v>
      </c>
      <c r="D74" s="56"/>
      <c r="E74" s="19" t="e">
        <f t="shared" si="9"/>
        <v>#N/A</v>
      </c>
      <c r="F74" s="20"/>
      <c r="G74" s="21"/>
      <c r="H74" s="22"/>
      <c r="I74" s="22"/>
      <c r="J74" s="24"/>
      <c r="K74" s="25"/>
      <c r="L74" s="152"/>
      <c r="M74" s="159">
        <f t="shared" si="7"/>
      </c>
      <c r="N74" s="163">
        <f>IF(D74="",0,1)</f>
        <v>0</v>
      </c>
      <c r="O74" s="171">
        <f aca="true" t="shared" si="10" ref="O74:O137">IF(ISNUMBER(L74)=TRUE,IF(ISERROR(E74)=TRUE,"銘柄コード未入力。",""),"")</f>
      </c>
      <c r="P74" s="171">
        <f aca="true" t="shared" si="11" ref="P74:P137">IF(ISNUMBER(L74)=TRUE,IF(OR(F74="市販用",F74="業務用"),"","種別（市販・業務）未入力。"),"")</f>
      </c>
      <c r="Q74" s="180">
        <f aca="true" t="shared" si="12" ref="Q74:Q137">IF(R74="","",C74)</f>
      </c>
      <c r="R74" s="181">
        <f aca="true" t="shared" si="13" ref="R74:R137">CONCATENATE(O74,P74)</f>
      </c>
    </row>
    <row r="75" spans="1:18" s="27" customFormat="1" ht="34.5" customHeight="1">
      <c r="A75" s="17"/>
      <c r="B75" s="17"/>
      <c r="C75" s="18">
        <v>67</v>
      </c>
      <c r="D75" s="56"/>
      <c r="E75" s="19" t="e">
        <f t="shared" si="9"/>
        <v>#N/A</v>
      </c>
      <c r="F75" s="20"/>
      <c r="G75" s="21"/>
      <c r="H75" s="22"/>
      <c r="I75" s="22"/>
      <c r="J75" s="24"/>
      <c r="K75" s="25"/>
      <c r="L75" s="152"/>
      <c r="M75" s="159">
        <f t="shared" si="7"/>
      </c>
      <c r="N75" s="163">
        <f>IF(D75="",0,1)</f>
        <v>0</v>
      </c>
      <c r="O75" s="171">
        <f t="shared" si="10"/>
      </c>
      <c r="P75" s="171">
        <f t="shared" si="11"/>
      </c>
      <c r="Q75" s="180">
        <f t="shared" si="12"/>
      </c>
      <c r="R75" s="181">
        <f t="shared" si="13"/>
      </c>
    </row>
    <row r="76" spans="1:18" s="27" customFormat="1" ht="34.5" customHeight="1">
      <c r="A76" s="17"/>
      <c r="B76" s="17"/>
      <c r="C76" s="18">
        <v>68</v>
      </c>
      <c r="D76" s="56"/>
      <c r="E76" s="19" t="e">
        <f t="shared" si="9"/>
        <v>#N/A</v>
      </c>
      <c r="F76" s="20"/>
      <c r="G76" s="21"/>
      <c r="H76" s="22"/>
      <c r="I76" s="22"/>
      <c r="J76" s="24"/>
      <c r="K76" s="25"/>
      <c r="L76" s="152"/>
      <c r="M76" s="159">
        <f t="shared" si="7"/>
      </c>
      <c r="N76" s="163">
        <f>IF(D76="",0,1)</f>
        <v>0</v>
      </c>
      <c r="O76" s="171">
        <f t="shared" si="10"/>
      </c>
      <c r="P76" s="171">
        <f t="shared" si="11"/>
      </c>
      <c r="Q76" s="180">
        <f t="shared" si="12"/>
      </c>
      <c r="R76" s="181">
        <f t="shared" si="13"/>
      </c>
    </row>
    <row r="77" spans="1:18" s="27" customFormat="1" ht="34.5" customHeight="1">
      <c r="A77" s="17"/>
      <c r="B77" s="17"/>
      <c r="C77" s="18">
        <v>69</v>
      </c>
      <c r="D77" s="56"/>
      <c r="E77" s="19" t="e">
        <f t="shared" si="9"/>
        <v>#N/A</v>
      </c>
      <c r="F77" s="20"/>
      <c r="G77" s="21"/>
      <c r="H77" s="22"/>
      <c r="I77" s="22"/>
      <c r="J77" s="24"/>
      <c r="K77" s="25"/>
      <c r="L77" s="152"/>
      <c r="M77" s="159">
        <f t="shared" si="7"/>
      </c>
      <c r="N77" s="163">
        <f aca="true" t="shared" si="14" ref="N77:N140">IF(D77="",0,1)</f>
        <v>0</v>
      </c>
      <c r="O77" s="171">
        <f t="shared" si="10"/>
      </c>
      <c r="P77" s="171">
        <f t="shared" si="11"/>
      </c>
      <c r="Q77" s="180">
        <f t="shared" si="12"/>
      </c>
      <c r="R77" s="181">
        <f t="shared" si="13"/>
      </c>
    </row>
    <row r="78" spans="1:18" s="27" customFormat="1" ht="34.5" customHeight="1">
      <c r="A78" s="17"/>
      <c r="B78" s="17"/>
      <c r="C78" s="18">
        <v>70</v>
      </c>
      <c r="D78" s="56"/>
      <c r="E78" s="19" t="e">
        <f t="shared" si="9"/>
        <v>#N/A</v>
      </c>
      <c r="F78" s="20"/>
      <c r="G78" s="21"/>
      <c r="H78" s="22"/>
      <c r="I78" s="22"/>
      <c r="J78" s="24"/>
      <c r="K78" s="25"/>
      <c r="L78" s="152"/>
      <c r="M78" s="159">
        <f t="shared" si="7"/>
      </c>
      <c r="N78" s="163">
        <f t="shared" si="14"/>
        <v>0</v>
      </c>
      <c r="O78" s="171">
        <f t="shared" si="10"/>
      </c>
      <c r="P78" s="171">
        <f t="shared" si="11"/>
      </c>
      <c r="Q78" s="180">
        <f t="shared" si="12"/>
      </c>
      <c r="R78" s="181">
        <f t="shared" si="13"/>
      </c>
    </row>
    <row r="79" spans="1:18" s="27" customFormat="1" ht="34.5" customHeight="1">
      <c r="A79" s="17"/>
      <c r="B79" s="17"/>
      <c r="C79" s="18">
        <v>71</v>
      </c>
      <c r="D79" s="56"/>
      <c r="E79" s="19" t="e">
        <f t="shared" si="9"/>
        <v>#N/A</v>
      </c>
      <c r="F79" s="20"/>
      <c r="G79" s="21"/>
      <c r="H79" s="22"/>
      <c r="I79" s="22"/>
      <c r="J79" s="24"/>
      <c r="K79" s="25"/>
      <c r="L79" s="152"/>
      <c r="M79" s="159">
        <f t="shared" si="7"/>
      </c>
      <c r="N79" s="163">
        <f t="shared" si="14"/>
        <v>0</v>
      </c>
      <c r="O79" s="171">
        <f t="shared" si="10"/>
      </c>
      <c r="P79" s="171">
        <f t="shared" si="11"/>
      </c>
      <c r="Q79" s="180">
        <f t="shared" si="12"/>
      </c>
      <c r="R79" s="181">
        <f t="shared" si="13"/>
      </c>
    </row>
    <row r="80" spans="1:18" s="27" customFormat="1" ht="34.5" customHeight="1">
      <c r="A80" s="17"/>
      <c r="B80" s="17"/>
      <c r="C80" s="18">
        <v>72</v>
      </c>
      <c r="D80" s="56"/>
      <c r="E80" s="19" t="e">
        <f t="shared" si="9"/>
        <v>#N/A</v>
      </c>
      <c r="F80" s="20"/>
      <c r="G80" s="21"/>
      <c r="H80" s="22"/>
      <c r="I80" s="22"/>
      <c r="J80" s="24"/>
      <c r="K80" s="25"/>
      <c r="L80" s="152"/>
      <c r="M80" s="159">
        <f t="shared" si="7"/>
      </c>
      <c r="N80" s="163">
        <f t="shared" si="14"/>
        <v>0</v>
      </c>
      <c r="O80" s="171">
        <f t="shared" si="10"/>
      </c>
      <c r="P80" s="171">
        <f t="shared" si="11"/>
      </c>
      <c r="Q80" s="180">
        <f t="shared" si="12"/>
      </c>
      <c r="R80" s="181">
        <f t="shared" si="13"/>
      </c>
    </row>
    <row r="81" spans="1:18" s="27" customFormat="1" ht="34.5" customHeight="1">
      <c r="A81" s="17"/>
      <c r="B81" s="17"/>
      <c r="C81" s="18">
        <v>73</v>
      </c>
      <c r="D81" s="56"/>
      <c r="E81" s="19" t="e">
        <f t="shared" si="9"/>
        <v>#N/A</v>
      </c>
      <c r="F81" s="20"/>
      <c r="G81" s="21"/>
      <c r="H81" s="22"/>
      <c r="I81" s="22"/>
      <c r="J81" s="24"/>
      <c r="K81" s="25"/>
      <c r="L81" s="152"/>
      <c r="M81" s="159">
        <f t="shared" si="7"/>
      </c>
      <c r="N81" s="163">
        <f t="shared" si="14"/>
        <v>0</v>
      </c>
      <c r="O81" s="171">
        <f t="shared" si="10"/>
      </c>
      <c r="P81" s="171">
        <f t="shared" si="11"/>
      </c>
      <c r="Q81" s="180">
        <f t="shared" si="12"/>
      </c>
      <c r="R81" s="181">
        <f t="shared" si="13"/>
      </c>
    </row>
    <row r="82" spans="1:18" s="27" customFormat="1" ht="34.5" customHeight="1">
      <c r="A82" s="17"/>
      <c r="B82" s="17"/>
      <c r="C82" s="18">
        <v>74</v>
      </c>
      <c r="D82" s="56"/>
      <c r="E82" s="19" t="e">
        <f t="shared" si="9"/>
        <v>#N/A</v>
      </c>
      <c r="F82" s="20"/>
      <c r="G82" s="21"/>
      <c r="H82" s="22"/>
      <c r="I82" s="22"/>
      <c r="J82" s="24"/>
      <c r="K82" s="25"/>
      <c r="L82" s="152"/>
      <c r="M82" s="159">
        <f t="shared" si="7"/>
      </c>
      <c r="N82" s="163">
        <f t="shared" si="14"/>
        <v>0</v>
      </c>
      <c r="O82" s="171">
        <f t="shared" si="10"/>
      </c>
      <c r="P82" s="171">
        <f t="shared" si="11"/>
      </c>
      <c r="Q82" s="180">
        <f t="shared" si="12"/>
      </c>
      <c r="R82" s="181">
        <f t="shared" si="13"/>
      </c>
    </row>
    <row r="83" spans="1:18" s="27" customFormat="1" ht="34.5" customHeight="1">
      <c r="A83" s="17"/>
      <c r="B83" s="17"/>
      <c r="C83" s="18">
        <v>75</v>
      </c>
      <c r="D83" s="56"/>
      <c r="E83" s="19" t="e">
        <f t="shared" si="9"/>
        <v>#N/A</v>
      </c>
      <c r="F83" s="20"/>
      <c r="G83" s="21"/>
      <c r="H83" s="22"/>
      <c r="I83" s="22"/>
      <c r="J83" s="24"/>
      <c r="K83" s="25"/>
      <c r="L83" s="152"/>
      <c r="M83" s="159">
        <f t="shared" si="7"/>
      </c>
      <c r="N83" s="163">
        <f t="shared" si="14"/>
        <v>0</v>
      </c>
      <c r="O83" s="171">
        <f t="shared" si="10"/>
      </c>
      <c r="P83" s="171">
        <f t="shared" si="11"/>
      </c>
      <c r="Q83" s="180">
        <f t="shared" si="12"/>
      </c>
      <c r="R83" s="181">
        <f t="shared" si="13"/>
      </c>
    </row>
    <row r="84" spans="1:18" s="27" customFormat="1" ht="34.5" customHeight="1">
      <c r="A84" s="17"/>
      <c r="B84" s="17"/>
      <c r="C84" s="18">
        <v>76</v>
      </c>
      <c r="D84" s="56"/>
      <c r="E84" s="19" t="e">
        <f t="shared" si="9"/>
        <v>#N/A</v>
      </c>
      <c r="F84" s="20"/>
      <c r="G84" s="20"/>
      <c r="H84" s="22"/>
      <c r="I84" s="22"/>
      <c r="J84" s="24"/>
      <c r="K84" s="25"/>
      <c r="L84" s="152"/>
      <c r="M84" s="159">
        <f t="shared" si="7"/>
      </c>
      <c r="N84" s="163">
        <f t="shared" si="14"/>
        <v>0</v>
      </c>
      <c r="O84" s="171">
        <f t="shared" si="10"/>
      </c>
      <c r="P84" s="171">
        <f t="shared" si="11"/>
      </c>
      <c r="Q84" s="180">
        <f t="shared" si="12"/>
      </c>
      <c r="R84" s="181">
        <f t="shared" si="13"/>
      </c>
    </row>
    <row r="85" spans="1:18" s="27" customFormat="1" ht="34.5" customHeight="1">
      <c r="A85" s="17"/>
      <c r="B85" s="17"/>
      <c r="C85" s="18">
        <v>77</v>
      </c>
      <c r="D85" s="56"/>
      <c r="E85" s="19" t="e">
        <f t="shared" si="9"/>
        <v>#N/A</v>
      </c>
      <c r="F85" s="20"/>
      <c r="G85" s="20"/>
      <c r="H85" s="22"/>
      <c r="I85" s="22"/>
      <c r="J85" s="24"/>
      <c r="K85" s="25"/>
      <c r="L85" s="152"/>
      <c r="M85" s="159">
        <f t="shared" si="7"/>
      </c>
      <c r="N85" s="163">
        <f t="shared" si="14"/>
        <v>0</v>
      </c>
      <c r="O85" s="171">
        <f t="shared" si="10"/>
      </c>
      <c r="P85" s="171">
        <f t="shared" si="11"/>
      </c>
      <c r="Q85" s="180">
        <f t="shared" si="12"/>
      </c>
      <c r="R85" s="181">
        <f t="shared" si="13"/>
      </c>
    </row>
    <row r="86" spans="1:18" s="27" customFormat="1" ht="34.5" customHeight="1">
      <c r="A86" s="17"/>
      <c r="B86" s="17"/>
      <c r="C86" s="18">
        <v>78</v>
      </c>
      <c r="D86" s="56"/>
      <c r="E86" s="19" t="e">
        <f t="shared" si="9"/>
        <v>#N/A</v>
      </c>
      <c r="F86" s="20"/>
      <c r="G86" s="20"/>
      <c r="H86" s="22"/>
      <c r="I86" s="22"/>
      <c r="J86" s="24"/>
      <c r="K86" s="25"/>
      <c r="L86" s="152"/>
      <c r="M86" s="159">
        <f t="shared" si="7"/>
      </c>
      <c r="N86" s="163">
        <f t="shared" si="14"/>
        <v>0</v>
      </c>
      <c r="O86" s="171">
        <f t="shared" si="10"/>
      </c>
      <c r="P86" s="171">
        <f t="shared" si="11"/>
      </c>
      <c r="Q86" s="180">
        <f t="shared" si="12"/>
      </c>
      <c r="R86" s="181">
        <f t="shared" si="13"/>
      </c>
    </row>
    <row r="87" spans="1:18" s="27" customFormat="1" ht="34.5" customHeight="1">
      <c r="A87" s="17"/>
      <c r="B87" s="17"/>
      <c r="C87" s="18">
        <v>79</v>
      </c>
      <c r="D87" s="56"/>
      <c r="E87" s="19" t="e">
        <f t="shared" si="9"/>
        <v>#N/A</v>
      </c>
      <c r="F87" s="20"/>
      <c r="G87" s="20"/>
      <c r="H87" s="22"/>
      <c r="I87" s="22"/>
      <c r="J87" s="24"/>
      <c r="K87" s="25"/>
      <c r="L87" s="152"/>
      <c r="M87" s="159">
        <f t="shared" si="7"/>
      </c>
      <c r="N87" s="163">
        <f t="shared" si="14"/>
        <v>0</v>
      </c>
      <c r="O87" s="171">
        <f t="shared" si="10"/>
      </c>
      <c r="P87" s="171">
        <f t="shared" si="11"/>
      </c>
      <c r="Q87" s="180">
        <f t="shared" si="12"/>
      </c>
      <c r="R87" s="181">
        <f t="shared" si="13"/>
      </c>
    </row>
    <row r="88" spans="1:18" s="27" customFormat="1" ht="34.5" customHeight="1">
      <c r="A88" s="17"/>
      <c r="B88" s="17"/>
      <c r="C88" s="18">
        <v>80</v>
      </c>
      <c r="D88" s="56"/>
      <c r="E88" s="19" t="e">
        <f t="shared" si="9"/>
        <v>#N/A</v>
      </c>
      <c r="F88" s="20"/>
      <c r="G88" s="20"/>
      <c r="H88" s="22"/>
      <c r="I88" s="22"/>
      <c r="J88" s="24"/>
      <c r="K88" s="25"/>
      <c r="L88" s="152"/>
      <c r="M88" s="159">
        <f t="shared" si="7"/>
      </c>
      <c r="N88" s="163">
        <f t="shared" si="14"/>
        <v>0</v>
      </c>
      <c r="O88" s="171">
        <f t="shared" si="10"/>
      </c>
      <c r="P88" s="171">
        <f t="shared" si="11"/>
      </c>
      <c r="Q88" s="180">
        <f t="shared" si="12"/>
      </c>
      <c r="R88" s="181">
        <f t="shared" si="13"/>
      </c>
    </row>
    <row r="89" spans="1:18" s="27" customFormat="1" ht="34.5" customHeight="1">
      <c r="A89" s="17"/>
      <c r="B89" s="17"/>
      <c r="C89" s="18">
        <v>81</v>
      </c>
      <c r="D89" s="56"/>
      <c r="E89" s="19" t="e">
        <f t="shared" si="9"/>
        <v>#N/A</v>
      </c>
      <c r="F89" s="20"/>
      <c r="G89" s="20"/>
      <c r="H89" s="22"/>
      <c r="I89" s="22"/>
      <c r="J89" s="24"/>
      <c r="K89" s="25"/>
      <c r="L89" s="152"/>
      <c r="M89" s="159">
        <f t="shared" si="7"/>
      </c>
      <c r="N89" s="163">
        <f t="shared" si="14"/>
        <v>0</v>
      </c>
      <c r="O89" s="171">
        <f t="shared" si="10"/>
      </c>
      <c r="P89" s="171">
        <f t="shared" si="11"/>
      </c>
      <c r="Q89" s="180">
        <f t="shared" si="12"/>
      </c>
      <c r="R89" s="181">
        <f t="shared" si="13"/>
      </c>
    </row>
    <row r="90" spans="1:18" s="27" customFormat="1" ht="34.5" customHeight="1">
      <c r="A90" s="17"/>
      <c r="B90" s="17"/>
      <c r="C90" s="18">
        <v>82</v>
      </c>
      <c r="D90" s="56"/>
      <c r="E90" s="19" t="e">
        <f t="shared" si="9"/>
        <v>#N/A</v>
      </c>
      <c r="F90" s="20"/>
      <c r="G90" s="20"/>
      <c r="H90" s="22"/>
      <c r="I90" s="22"/>
      <c r="J90" s="24"/>
      <c r="K90" s="25"/>
      <c r="L90" s="152"/>
      <c r="M90" s="159">
        <f t="shared" si="7"/>
      </c>
      <c r="N90" s="163">
        <f t="shared" si="14"/>
        <v>0</v>
      </c>
      <c r="O90" s="171">
        <f t="shared" si="10"/>
      </c>
      <c r="P90" s="171">
        <f t="shared" si="11"/>
      </c>
      <c r="Q90" s="180">
        <f t="shared" si="12"/>
      </c>
      <c r="R90" s="181">
        <f t="shared" si="13"/>
      </c>
    </row>
    <row r="91" spans="1:18" s="27" customFormat="1" ht="34.5" customHeight="1">
      <c r="A91" s="17"/>
      <c r="B91" s="17"/>
      <c r="C91" s="18">
        <v>83</v>
      </c>
      <c r="D91" s="56"/>
      <c r="E91" s="19" t="e">
        <f t="shared" si="9"/>
        <v>#N/A</v>
      </c>
      <c r="F91" s="20"/>
      <c r="G91" s="20"/>
      <c r="H91" s="22"/>
      <c r="I91" s="22"/>
      <c r="J91" s="24"/>
      <c r="K91" s="25"/>
      <c r="L91" s="152"/>
      <c r="M91" s="159">
        <f aca="true" t="shared" si="15" ref="M91:M154">D91&amp;F91</f>
      </c>
      <c r="N91" s="163">
        <f t="shared" si="14"/>
        <v>0</v>
      </c>
      <c r="O91" s="171">
        <f t="shared" si="10"/>
      </c>
      <c r="P91" s="171">
        <f t="shared" si="11"/>
      </c>
      <c r="Q91" s="180">
        <f t="shared" si="12"/>
      </c>
      <c r="R91" s="181">
        <f t="shared" si="13"/>
      </c>
    </row>
    <row r="92" spans="1:18" s="27" customFormat="1" ht="34.5" customHeight="1">
      <c r="A92" s="17"/>
      <c r="B92" s="17"/>
      <c r="C92" s="18">
        <v>84</v>
      </c>
      <c r="D92" s="56"/>
      <c r="E92" s="19" t="e">
        <f t="shared" si="9"/>
        <v>#N/A</v>
      </c>
      <c r="F92" s="20"/>
      <c r="G92" s="20"/>
      <c r="H92" s="22"/>
      <c r="I92" s="22"/>
      <c r="J92" s="24"/>
      <c r="K92" s="25"/>
      <c r="L92" s="152"/>
      <c r="M92" s="159">
        <f t="shared" si="15"/>
      </c>
      <c r="N92" s="163">
        <f t="shared" si="14"/>
        <v>0</v>
      </c>
      <c r="O92" s="171">
        <f t="shared" si="10"/>
      </c>
      <c r="P92" s="171">
        <f t="shared" si="11"/>
      </c>
      <c r="Q92" s="180">
        <f t="shared" si="12"/>
      </c>
      <c r="R92" s="181">
        <f t="shared" si="13"/>
      </c>
    </row>
    <row r="93" spans="1:18" s="27" customFormat="1" ht="34.5" customHeight="1">
      <c r="A93" s="17"/>
      <c r="B93" s="17"/>
      <c r="C93" s="18">
        <v>85</v>
      </c>
      <c r="D93" s="56"/>
      <c r="E93" s="19" t="e">
        <f t="shared" si="9"/>
        <v>#N/A</v>
      </c>
      <c r="F93" s="20"/>
      <c r="G93" s="20"/>
      <c r="H93" s="22"/>
      <c r="I93" s="22"/>
      <c r="J93" s="24"/>
      <c r="K93" s="25"/>
      <c r="L93" s="152"/>
      <c r="M93" s="159">
        <f t="shared" si="15"/>
      </c>
      <c r="N93" s="163">
        <f t="shared" si="14"/>
        <v>0</v>
      </c>
      <c r="O93" s="171">
        <f t="shared" si="10"/>
      </c>
      <c r="P93" s="171">
        <f t="shared" si="11"/>
      </c>
      <c r="Q93" s="180">
        <f t="shared" si="12"/>
      </c>
      <c r="R93" s="181">
        <f t="shared" si="13"/>
      </c>
    </row>
    <row r="94" spans="1:18" s="27" customFormat="1" ht="34.5" customHeight="1">
      <c r="A94" s="17"/>
      <c r="B94" s="17"/>
      <c r="C94" s="18">
        <v>86</v>
      </c>
      <c r="D94" s="56"/>
      <c r="E94" s="19" t="e">
        <f t="shared" si="9"/>
        <v>#N/A</v>
      </c>
      <c r="F94" s="20"/>
      <c r="G94" s="20"/>
      <c r="H94" s="22"/>
      <c r="I94" s="22"/>
      <c r="J94" s="24"/>
      <c r="K94" s="25"/>
      <c r="L94" s="152"/>
      <c r="M94" s="159">
        <f t="shared" si="15"/>
      </c>
      <c r="N94" s="163">
        <f t="shared" si="14"/>
        <v>0</v>
      </c>
      <c r="O94" s="171">
        <f t="shared" si="10"/>
      </c>
      <c r="P94" s="171">
        <f t="shared" si="11"/>
      </c>
      <c r="Q94" s="180">
        <f t="shared" si="12"/>
      </c>
      <c r="R94" s="181">
        <f t="shared" si="13"/>
      </c>
    </row>
    <row r="95" spans="1:18" s="27" customFormat="1" ht="34.5" customHeight="1">
      <c r="A95" s="17"/>
      <c r="B95" s="17"/>
      <c r="C95" s="18">
        <v>87</v>
      </c>
      <c r="D95" s="56"/>
      <c r="E95" s="19" t="e">
        <f t="shared" si="9"/>
        <v>#N/A</v>
      </c>
      <c r="F95" s="20"/>
      <c r="G95" s="20"/>
      <c r="H95" s="22"/>
      <c r="I95" s="22"/>
      <c r="J95" s="24"/>
      <c r="K95" s="25"/>
      <c r="L95" s="152"/>
      <c r="M95" s="159">
        <f t="shared" si="15"/>
      </c>
      <c r="N95" s="163">
        <f t="shared" si="14"/>
        <v>0</v>
      </c>
      <c r="O95" s="171">
        <f t="shared" si="10"/>
      </c>
      <c r="P95" s="171">
        <f t="shared" si="11"/>
      </c>
      <c r="Q95" s="180">
        <f t="shared" si="12"/>
      </c>
      <c r="R95" s="181">
        <f t="shared" si="13"/>
      </c>
    </row>
    <row r="96" spans="1:18" s="27" customFormat="1" ht="34.5" customHeight="1">
      <c r="A96" s="17"/>
      <c r="B96" s="17"/>
      <c r="C96" s="18">
        <v>88</v>
      </c>
      <c r="D96" s="56"/>
      <c r="E96" s="19" t="e">
        <f t="shared" si="9"/>
        <v>#N/A</v>
      </c>
      <c r="F96" s="20"/>
      <c r="G96" s="20"/>
      <c r="H96" s="22"/>
      <c r="I96" s="22"/>
      <c r="J96" s="24"/>
      <c r="K96" s="25"/>
      <c r="L96" s="152"/>
      <c r="M96" s="159">
        <f t="shared" si="15"/>
      </c>
      <c r="N96" s="163">
        <f t="shared" si="14"/>
        <v>0</v>
      </c>
      <c r="O96" s="171">
        <f t="shared" si="10"/>
      </c>
      <c r="P96" s="171">
        <f t="shared" si="11"/>
      </c>
      <c r="Q96" s="180">
        <f t="shared" si="12"/>
      </c>
      <c r="R96" s="181">
        <f t="shared" si="13"/>
      </c>
    </row>
    <row r="97" spans="1:18" s="27" customFormat="1" ht="34.5" customHeight="1">
      <c r="A97" s="17"/>
      <c r="B97" s="17"/>
      <c r="C97" s="18">
        <v>89</v>
      </c>
      <c r="D97" s="56"/>
      <c r="E97" s="19" t="e">
        <f t="shared" si="9"/>
        <v>#N/A</v>
      </c>
      <c r="F97" s="20"/>
      <c r="G97" s="20"/>
      <c r="H97" s="22"/>
      <c r="I97" s="22"/>
      <c r="J97" s="24"/>
      <c r="K97" s="25"/>
      <c r="L97" s="152"/>
      <c r="M97" s="159">
        <f t="shared" si="15"/>
      </c>
      <c r="N97" s="163">
        <f t="shared" si="14"/>
        <v>0</v>
      </c>
      <c r="O97" s="171">
        <f t="shared" si="10"/>
      </c>
      <c r="P97" s="171">
        <f t="shared" si="11"/>
      </c>
      <c r="Q97" s="180">
        <f t="shared" si="12"/>
      </c>
      <c r="R97" s="181">
        <f t="shared" si="13"/>
      </c>
    </row>
    <row r="98" spans="1:18" s="27" customFormat="1" ht="34.5" customHeight="1">
      <c r="A98" s="17"/>
      <c r="B98" s="17"/>
      <c r="C98" s="18">
        <v>90</v>
      </c>
      <c r="D98" s="56"/>
      <c r="E98" s="19" t="e">
        <f t="shared" si="9"/>
        <v>#N/A</v>
      </c>
      <c r="F98" s="20"/>
      <c r="G98" s="20"/>
      <c r="H98" s="22"/>
      <c r="I98" s="22"/>
      <c r="J98" s="24"/>
      <c r="K98" s="25"/>
      <c r="L98" s="152"/>
      <c r="M98" s="159">
        <f t="shared" si="15"/>
      </c>
      <c r="N98" s="163">
        <f t="shared" si="14"/>
        <v>0</v>
      </c>
      <c r="O98" s="171">
        <f t="shared" si="10"/>
      </c>
      <c r="P98" s="171">
        <f t="shared" si="11"/>
      </c>
      <c r="Q98" s="180">
        <f t="shared" si="12"/>
      </c>
      <c r="R98" s="181">
        <f t="shared" si="13"/>
      </c>
    </row>
    <row r="99" spans="1:18" s="27" customFormat="1" ht="34.5" customHeight="1">
      <c r="A99" s="17"/>
      <c r="B99" s="17"/>
      <c r="C99" s="18">
        <v>91</v>
      </c>
      <c r="D99" s="56"/>
      <c r="E99" s="19" t="e">
        <f t="shared" si="9"/>
        <v>#N/A</v>
      </c>
      <c r="F99" s="20"/>
      <c r="G99" s="20"/>
      <c r="H99" s="22"/>
      <c r="I99" s="22"/>
      <c r="J99" s="24"/>
      <c r="K99" s="25"/>
      <c r="L99" s="152"/>
      <c r="M99" s="159">
        <f t="shared" si="15"/>
      </c>
      <c r="N99" s="163">
        <f t="shared" si="14"/>
        <v>0</v>
      </c>
      <c r="O99" s="171">
        <f t="shared" si="10"/>
      </c>
      <c r="P99" s="171">
        <f t="shared" si="11"/>
      </c>
      <c r="Q99" s="180">
        <f t="shared" si="12"/>
      </c>
      <c r="R99" s="181">
        <f t="shared" si="13"/>
      </c>
    </row>
    <row r="100" spans="1:18" s="27" customFormat="1" ht="34.5" customHeight="1">
      <c r="A100" s="17"/>
      <c r="B100" s="17"/>
      <c r="C100" s="18">
        <v>92</v>
      </c>
      <c r="D100" s="56"/>
      <c r="E100" s="19" t="e">
        <f t="shared" si="9"/>
        <v>#N/A</v>
      </c>
      <c r="F100" s="20"/>
      <c r="G100" s="20"/>
      <c r="H100" s="22"/>
      <c r="I100" s="22"/>
      <c r="J100" s="24"/>
      <c r="K100" s="25"/>
      <c r="L100" s="152"/>
      <c r="M100" s="159">
        <f t="shared" si="15"/>
      </c>
      <c r="N100" s="163">
        <f t="shared" si="14"/>
        <v>0</v>
      </c>
      <c r="O100" s="171">
        <f t="shared" si="10"/>
      </c>
      <c r="P100" s="171">
        <f t="shared" si="11"/>
      </c>
      <c r="Q100" s="180">
        <f t="shared" si="12"/>
      </c>
      <c r="R100" s="181">
        <f t="shared" si="13"/>
      </c>
    </row>
    <row r="101" spans="1:18" s="27" customFormat="1" ht="34.5" customHeight="1">
      <c r="A101" s="17"/>
      <c r="B101" s="17"/>
      <c r="C101" s="18">
        <v>93</v>
      </c>
      <c r="D101" s="56"/>
      <c r="E101" s="19" t="e">
        <f t="shared" si="9"/>
        <v>#N/A</v>
      </c>
      <c r="F101" s="20"/>
      <c r="G101" s="20"/>
      <c r="H101" s="22"/>
      <c r="I101" s="22"/>
      <c r="J101" s="24"/>
      <c r="K101" s="25"/>
      <c r="L101" s="152"/>
      <c r="M101" s="159">
        <f t="shared" si="15"/>
      </c>
      <c r="N101" s="163">
        <f t="shared" si="14"/>
        <v>0</v>
      </c>
      <c r="O101" s="171">
        <f t="shared" si="10"/>
      </c>
      <c r="P101" s="171">
        <f t="shared" si="11"/>
      </c>
      <c r="Q101" s="180">
        <f t="shared" si="12"/>
      </c>
      <c r="R101" s="181">
        <f t="shared" si="13"/>
      </c>
    </row>
    <row r="102" spans="1:18" s="27" customFormat="1" ht="34.5" customHeight="1">
      <c r="A102" s="17"/>
      <c r="B102" s="17"/>
      <c r="C102" s="18">
        <v>94</v>
      </c>
      <c r="D102" s="56"/>
      <c r="E102" s="19" t="e">
        <f t="shared" si="9"/>
        <v>#N/A</v>
      </c>
      <c r="F102" s="20"/>
      <c r="G102" s="20"/>
      <c r="H102" s="22"/>
      <c r="I102" s="22"/>
      <c r="J102" s="24"/>
      <c r="K102" s="25"/>
      <c r="L102" s="152"/>
      <c r="M102" s="159">
        <f t="shared" si="15"/>
      </c>
      <c r="N102" s="163">
        <f t="shared" si="14"/>
        <v>0</v>
      </c>
      <c r="O102" s="171">
        <f t="shared" si="10"/>
      </c>
      <c r="P102" s="171">
        <f t="shared" si="11"/>
      </c>
      <c r="Q102" s="180">
        <f t="shared" si="12"/>
      </c>
      <c r="R102" s="181">
        <f t="shared" si="13"/>
      </c>
    </row>
    <row r="103" spans="1:18" s="27" customFormat="1" ht="34.5" customHeight="1">
      <c r="A103" s="17"/>
      <c r="B103" s="17"/>
      <c r="C103" s="18">
        <v>95</v>
      </c>
      <c r="D103" s="56"/>
      <c r="E103" s="19" t="e">
        <f t="shared" si="9"/>
        <v>#N/A</v>
      </c>
      <c r="F103" s="20"/>
      <c r="G103" s="20"/>
      <c r="H103" s="22"/>
      <c r="I103" s="22"/>
      <c r="J103" s="24"/>
      <c r="K103" s="25"/>
      <c r="L103" s="152"/>
      <c r="M103" s="159">
        <f t="shared" si="15"/>
      </c>
      <c r="N103" s="163">
        <f t="shared" si="14"/>
        <v>0</v>
      </c>
      <c r="O103" s="171">
        <f t="shared" si="10"/>
      </c>
      <c r="P103" s="171">
        <f t="shared" si="11"/>
      </c>
      <c r="Q103" s="180">
        <f t="shared" si="12"/>
      </c>
      <c r="R103" s="181">
        <f t="shared" si="13"/>
      </c>
    </row>
    <row r="104" spans="1:18" s="27" customFormat="1" ht="34.5" customHeight="1">
      <c r="A104" s="17"/>
      <c r="B104" s="17"/>
      <c r="C104" s="18">
        <v>96</v>
      </c>
      <c r="D104" s="56"/>
      <c r="E104" s="19" t="e">
        <f t="shared" si="9"/>
        <v>#N/A</v>
      </c>
      <c r="F104" s="20"/>
      <c r="G104" s="20"/>
      <c r="H104" s="22"/>
      <c r="I104" s="22"/>
      <c r="J104" s="24"/>
      <c r="K104" s="25"/>
      <c r="L104" s="152"/>
      <c r="M104" s="159">
        <f t="shared" si="15"/>
      </c>
      <c r="N104" s="163">
        <f t="shared" si="14"/>
        <v>0</v>
      </c>
      <c r="O104" s="171">
        <f t="shared" si="10"/>
      </c>
      <c r="P104" s="171">
        <f t="shared" si="11"/>
      </c>
      <c r="Q104" s="180">
        <f t="shared" si="12"/>
      </c>
      <c r="R104" s="181">
        <f t="shared" si="13"/>
      </c>
    </row>
    <row r="105" spans="1:18" s="27" customFormat="1" ht="34.5" customHeight="1">
      <c r="A105" s="17"/>
      <c r="B105" s="17"/>
      <c r="C105" s="18">
        <v>97</v>
      </c>
      <c r="D105" s="57"/>
      <c r="E105" s="19" t="e">
        <f aca="true" t="shared" si="16" ref="E105:E136">VLOOKUP(D105,銘柄ｺｰﾄﾞ,5,FALSE)</f>
        <v>#N/A</v>
      </c>
      <c r="F105" s="20"/>
      <c r="G105" s="20"/>
      <c r="H105" s="22"/>
      <c r="I105" s="22"/>
      <c r="J105" s="24"/>
      <c r="K105" s="25"/>
      <c r="L105" s="152"/>
      <c r="M105" s="159">
        <f t="shared" si="15"/>
      </c>
      <c r="N105" s="163">
        <f t="shared" si="14"/>
        <v>0</v>
      </c>
      <c r="O105" s="171">
        <f t="shared" si="10"/>
      </c>
      <c r="P105" s="171">
        <f t="shared" si="11"/>
      </c>
      <c r="Q105" s="180">
        <f t="shared" si="12"/>
      </c>
      <c r="R105" s="181">
        <f t="shared" si="13"/>
      </c>
    </row>
    <row r="106" spans="1:18" s="27" customFormat="1" ht="34.5" customHeight="1">
      <c r="A106" s="17"/>
      <c r="B106" s="17"/>
      <c r="C106" s="18">
        <v>98</v>
      </c>
      <c r="D106" s="56"/>
      <c r="E106" s="19" t="e">
        <f t="shared" si="16"/>
        <v>#N/A</v>
      </c>
      <c r="F106" s="20"/>
      <c r="G106" s="20"/>
      <c r="H106" s="22"/>
      <c r="I106" s="22"/>
      <c r="J106" s="24"/>
      <c r="K106" s="25"/>
      <c r="L106" s="152"/>
      <c r="M106" s="159">
        <f t="shared" si="15"/>
      </c>
      <c r="N106" s="163">
        <f t="shared" si="14"/>
        <v>0</v>
      </c>
      <c r="O106" s="171">
        <f t="shared" si="10"/>
      </c>
      <c r="P106" s="171">
        <f t="shared" si="11"/>
      </c>
      <c r="Q106" s="180">
        <f t="shared" si="12"/>
      </c>
      <c r="R106" s="181">
        <f t="shared" si="13"/>
      </c>
    </row>
    <row r="107" spans="1:18" s="27" customFormat="1" ht="34.5" customHeight="1">
      <c r="A107" s="17"/>
      <c r="B107" s="17"/>
      <c r="C107" s="18">
        <v>99</v>
      </c>
      <c r="D107" s="56"/>
      <c r="E107" s="19" t="e">
        <f t="shared" si="16"/>
        <v>#N/A</v>
      </c>
      <c r="F107" s="20"/>
      <c r="G107" s="20"/>
      <c r="H107" s="22"/>
      <c r="I107" s="22"/>
      <c r="J107" s="24"/>
      <c r="K107" s="25"/>
      <c r="L107" s="152"/>
      <c r="M107" s="159">
        <f t="shared" si="15"/>
      </c>
      <c r="N107" s="163">
        <f t="shared" si="14"/>
        <v>0</v>
      </c>
      <c r="O107" s="171">
        <f t="shared" si="10"/>
      </c>
      <c r="P107" s="171">
        <f t="shared" si="11"/>
      </c>
      <c r="Q107" s="180">
        <f t="shared" si="12"/>
      </c>
      <c r="R107" s="181">
        <f t="shared" si="13"/>
      </c>
    </row>
    <row r="108" spans="1:18" s="27" customFormat="1" ht="34.5" customHeight="1">
      <c r="A108" s="17"/>
      <c r="B108" s="17"/>
      <c r="C108" s="18">
        <v>100</v>
      </c>
      <c r="D108" s="56"/>
      <c r="E108" s="19" t="e">
        <f t="shared" si="16"/>
        <v>#N/A</v>
      </c>
      <c r="F108" s="20"/>
      <c r="G108" s="20"/>
      <c r="H108" s="22"/>
      <c r="I108" s="22"/>
      <c r="J108" s="24"/>
      <c r="K108" s="25"/>
      <c r="L108" s="152"/>
      <c r="M108" s="159">
        <f t="shared" si="15"/>
      </c>
      <c r="N108" s="163">
        <f t="shared" si="14"/>
        <v>0</v>
      </c>
      <c r="O108" s="171">
        <f t="shared" si="10"/>
      </c>
      <c r="P108" s="171">
        <f t="shared" si="11"/>
      </c>
      <c r="Q108" s="180">
        <f t="shared" si="12"/>
      </c>
      <c r="R108" s="181">
        <f t="shared" si="13"/>
      </c>
    </row>
    <row r="109" spans="1:18" s="27" customFormat="1" ht="34.5" customHeight="1">
      <c r="A109" s="17"/>
      <c r="B109" s="17"/>
      <c r="C109" s="18">
        <v>101</v>
      </c>
      <c r="D109" s="56"/>
      <c r="E109" s="19" t="e">
        <f t="shared" si="16"/>
        <v>#N/A</v>
      </c>
      <c r="F109" s="20"/>
      <c r="G109" s="20"/>
      <c r="H109" s="22"/>
      <c r="I109" s="22"/>
      <c r="J109" s="24"/>
      <c r="K109" s="25"/>
      <c r="L109" s="152"/>
      <c r="M109" s="159">
        <f t="shared" si="15"/>
      </c>
      <c r="N109" s="163">
        <f t="shared" si="14"/>
        <v>0</v>
      </c>
      <c r="O109" s="171">
        <f t="shared" si="10"/>
      </c>
      <c r="P109" s="171">
        <f t="shared" si="11"/>
      </c>
      <c r="Q109" s="180">
        <f t="shared" si="12"/>
      </c>
      <c r="R109" s="181">
        <f t="shared" si="13"/>
      </c>
    </row>
    <row r="110" spans="1:18" s="27" customFormat="1" ht="34.5" customHeight="1">
      <c r="A110" s="17"/>
      <c r="B110" s="17"/>
      <c r="C110" s="18">
        <v>102</v>
      </c>
      <c r="D110" s="56"/>
      <c r="E110" s="19" t="e">
        <f t="shared" si="16"/>
        <v>#N/A</v>
      </c>
      <c r="F110" s="20"/>
      <c r="G110" s="20"/>
      <c r="H110" s="22"/>
      <c r="I110" s="22"/>
      <c r="J110" s="24"/>
      <c r="K110" s="25"/>
      <c r="L110" s="152"/>
      <c r="M110" s="159">
        <f t="shared" si="15"/>
      </c>
      <c r="N110" s="163">
        <f t="shared" si="14"/>
        <v>0</v>
      </c>
      <c r="O110" s="171">
        <f t="shared" si="10"/>
      </c>
      <c r="P110" s="171">
        <f t="shared" si="11"/>
      </c>
      <c r="Q110" s="180">
        <f t="shared" si="12"/>
      </c>
      <c r="R110" s="181">
        <f t="shared" si="13"/>
      </c>
    </row>
    <row r="111" spans="1:18" s="27" customFormat="1" ht="34.5" customHeight="1">
      <c r="A111" s="17"/>
      <c r="B111" s="17"/>
      <c r="C111" s="18">
        <v>103</v>
      </c>
      <c r="D111" s="56"/>
      <c r="E111" s="19" t="e">
        <f t="shared" si="16"/>
        <v>#N/A</v>
      </c>
      <c r="F111" s="20"/>
      <c r="G111" s="20"/>
      <c r="H111" s="22"/>
      <c r="I111" s="22"/>
      <c r="J111" s="24"/>
      <c r="K111" s="25"/>
      <c r="L111" s="152"/>
      <c r="M111" s="159">
        <f t="shared" si="15"/>
      </c>
      <c r="N111" s="163">
        <f t="shared" si="14"/>
        <v>0</v>
      </c>
      <c r="O111" s="171">
        <f t="shared" si="10"/>
      </c>
      <c r="P111" s="171">
        <f t="shared" si="11"/>
      </c>
      <c r="Q111" s="180">
        <f t="shared" si="12"/>
      </c>
      <c r="R111" s="181">
        <f t="shared" si="13"/>
      </c>
    </row>
    <row r="112" spans="1:18" s="27" customFormat="1" ht="34.5" customHeight="1">
      <c r="A112" s="17"/>
      <c r="B112" s="17"/>
      <c r="C112" s="18">
        <v>104</v>
      </c>
      <c r="D112" s="56"/>
      <c r="E112" s="19" t="e">
        <f t="shared" si="16"/>
        <v>#N/A</v>
      </c>
      <c r="F112" s="20"/>
      <c r="G112" s="20"/>
      <c r="H112" s="22"/>
      <c r="I112" s="22"/>
      <c r="J112" s="24"/>
      <c r="K112" s="25"/>
      <c r="L112" s="152"/>
      <c r="M112" s="159">
        <f t="shared" si="15"/>
      </c>
      <c r="N112" s="163">
        <f t="shared" si="14"/>
        <v>0</v>
      </c>
      <c r="O112" s="171">
        <f t="shared" si="10"/>
      </c>
      <c r="P112" s="171">
        <f t="shared" si="11"/>
      </c>
      <c r="Q112" s="180">
        <f t="shared" si="12"/>
      </c>
      <c r="R112" s="181">
        <f t="shared" si="13"/>
      </c>
    </row>
    <row r="113" spans="1:18" s="27" customFormat="1" ht="34.5" customHeight="1">
      <c r="A113" s="17"/>
      <c r="B113" s="17"/>
      <c r="C113" s="18">
        <v>105</v>
      </c>
      <c r="D113" s="56"/>
      <c r="E113" s="19" t="e">
        <f t="shared" si="16"/>
        <v>#N/A</v>
      </c>
      <c r="F113" s="20"/>
      <c r="G113" s="20"/>
      <c r="H113" s="22"/>
      <c r="I113" s="22"/>
      <c r="J113" s="24"/>
      <c r="K113" s="25"/>
      <c r="L113" s="152"/>
      <c r="M113" s="159">
        <f t="shared" si="15"/>
      </c>
      <c r="N113" s="163">
        <f t="shared" si="14"/>
        <v>0</v>
      </c>
      <c r="O113" s="171">
        <f t="shared" si="10"/>
      </c>
      <c r="P113" s="171">
        <f t="shared" si="11"/>
      </c>
      <c r="Q113" s="180">
        <f t="shared" si="12"/>
      </c>
      <c r="R113" s="181">
        <f t="shared" si="13"/>
      </c>
    </row>
    <row r="114" spans="1:18" s="27" customFormat="1" ht="34.5" customHeight="1">
      <c r="A114" s="17"/>
      <c r="B114" s="17"/>
      <c r="C114" s="18">
        <v>106</v>
      </c>
      <c r="D114" s="56"/>
      <c r="E114" s="19" t="e">
        <f t="shared" si="16"/>
        <v>#N/A</v>
      </c>
      <c r="F114" s="20"/>
      <c r="G114" s="20"/>
      <c r="H114" s="22"/>
      <c r="I114" s="22"/>
      <c r="J114" s="24"/>
      <c r="K114" s="25"/>
      <c r="L114" s="152"/>
      <c r="M114" s="159">
        <f t="shared" si="15"/>
      </c>
      <c r="N114" s="163">
        <f t="shared" si="14"/>
        <v>0</v>
      </c>
      <c r="O114" s="171">
        <f t="shared" si="10"/>
      </c>
      <c r="P114" s="171">
        <f t="shared" si="11"/>
      </c>
      <c r="Q114" s="180">
        <f t="shared" si="12"/>
      </c>
      <c r="R114" s="181">
        <f t="shared" si="13"/>
      </c>
    </row>
    <row r="115" spans="1:18" s="27" customFormat="1" ht="34.5" customHeight="1">
      <c r="A115" s="17"/>
      <c r="B115" s="17"/>
      <c r="C115" s="18">
        <v>107</v>
      </c>
      <c r="D115" s="56"/>
      <c r="E115" s="19" t="e">
        <f t="shared" si="16"/>
        <v>#N/A</v>
      </c>
      <c r="F115" s="20"/>
      <c r="G115" s="20"/>
      <c r="H115" s="22"/>
      <c r="I115" s="22"/>
      <c r="J115" s="24"/>
      <c r="K115" s="25"/>
      <c r="L115" s="152"/>
      <c r="M115" s="159">
        <f t="shared" si="15"/>
      </c>
      <c r="N115" s="163">
        <f t="shared" si="14"/>
        <v>0</v>
      </c>
      <c r="O115" s="171">
        <f t="shared" si="10"/>
      </c>
      <c r="P115" s="171">
        <f t="shared" si="11"/>
      </c>
      <c r="Q115" s="180">
        <f t="shared" si="12"/>
      </c>
      <c r="R115" s="181">
        <f t="shared" si="13"/>
      </c>
    </row>
    <row r="116" spans="1:18" s="27" customFormat="1" ht="34.5" customHeight="1">
      <c r="A116" s="17"/>
      <c r="B116" s="17"/>
      <c r="C116" s="18">
        <v>108</v>
      </c>
      <c r="D116" s="56"/>
      <c r="E116" s="19" t="e">
        <f t="shared" si="16"/>
        <v>#N/A</v>
      </c>
      <c r="F116" s="20"/>
      <c r="G116" s="20"/>
      <c r="H116" s="22"/>
      <c r="I116" s="22"/>
      <c r="J116" s="24"/>
      <c r="K116" s="25"/>
      <c r="L116" s="152"/>
      <c r="M116" s="159">
        <f t="shared" si="15"/>
      </c>
      <c r="N116" s="163">
        <f t="shared" si="14"/>
        <v>0</v>
      </c>
      <c r="O116" s="171">
        <f t="shared" si="10"/>
      </c>
      <c r="P116" s="171">
        <f t="shared" si="11"/>
      </c>
      <c r="Q116" s="180">
        <f t="shared" si="12"/>
      </c>
      <c r="R116" s="181">
        <f t="shared" si="13"/>
      </c>
    </row>
    <row r="117" spans="1:18" s="27" customFormat="1" ht="34.5" customHeight="1">
      <c r="A117" s="17"/>
      <c r="B117" s="17"/>
      <c r="C117" s="18">
        <v>109</v>
      </c>
      <c r="D117" s="56"/>
      <c r="E117" s="19" t="e">
        <f t="shared" si="16"/>
        <v>#N/A</v>
      </c>
      <c r="F117" s="20"/>
      <c r="G117" s="20"/>
      <c r="H117" s="22"/>
      <c r="I117" s="22"/>
      <c r="J117" s="24"/>
      <c r="K117" s="25"/>
      <c r="L117" s="152"/>
      <c r="M117" s="159">
        <f t="shared" si="15"/>
      </c>
      <c r="N117" s="163">
        <f t="shared" si="14"/>
        <v>0</v>
      </c>
      <c r="O117" s="171">
        <f t="shared" si="10"/>
      </c>
      <c r="P117" s="171">
        <f t="shared" si="11"/>
      </c>
      <c r="Q117" s="180">
        <f t="shared" si="12"/>
      </c>
      <c r="R117" s="181">
        <f t="shared" si="13"/>
      </c>
    </row>
    <row r="118" spans="1:18" s="27" customFormat="1" ht="34.5" customHeight="1">
      <c r="A118" s="17"/>
      <c r="B118" s="17"/>
      <c r="C118" s="18">
        <v>110</v>
      </c>
      <c r="D118" s="56"/>
      <c r="E118" s="19" t="e">
        <f t="shared" si="16"/>
        <v>#N/A</v>
      </c>
      <c r="F118" s="20"/>
      <c r="G118" s="20"/>
      <c r="H118" s="22"/>
      <c r="I118" s="22"/>
      <c r="J118" s="24"/>
      <c r="K118" s="25"/>
      <c r="L118" s="152"/>
      <c r="M118" s="159">
        <f t="shared" si="15"/>
      </c>
      <c r="N118" s="163">
        <f t="shared" si="14"/>
        <v>0</v>
      </c>
      <c r="O118" s="171">
        <f t="shared" si="10"/>
      </c>
      <c r="P118" s="171">
        <f t="shared" si="11"/>
      </c>
      <c r="Q118" s="180">
        <f t="shared" si="12"/>
      </c>
      <c r="R118" s="181">
        <f t="shared" si="13"/>
      </c>
    </row>
    <row r="119" spans="1:18" s="27" customFormat="1" ht="34.5" customHeight="1">
      <c r="A119" s="17"/>
      <c r="B119" s="17"/>
      <c r="C119" s="18">
        <v>111</v>
      </c>
      <c r="D119" s="56"/>
      <c r="E119" s="19" t="e">
        <f t="shared" si="16"/>
        <v>#N/A</v>
      </c>
      <c r="F119" s="20"/>
      <c r="G119" s="20"/>
      <c r="H119" s="22"/>
      <c r="I119" s="22"/>
      <c r="J119" s="24"/>
      <c r="K119" s="25"/>
      <c r="L119" s="152"/>
      <c r="M119" s="159">
        <f t="shared" si="15"/>
      </c>
      <c r="N119" s="163">
        <f t="shared" si="14"/>
        <v>0</v>
      </c>
      <c r="O119" s="171">
        <f t="shared" si="10"/>
      </c>
      <c r="P119" s="171">
        <f t="shared" si="11"/>
      </c>
      <c r="Q119" s="180">
        <f t="shared" si="12"/>
      </c>
      <c r="R119" s="181">
        <f t="shared" si="13"/>
      </c>
    </row>
    <row r="120" spans="1:18" s="27" customFormat="1" ht="34.5" customHeight="1">
      <c r="A120" s="17"/>
      <c r="B120" s="17"/>
      <c r="C120" s="18">
        <v>112</v>
      </c>
      <c r="D120" s="56"/>
      <c r="E120" s="19" t="e">
        <f t="shared" si="16"/>
        <v>#N/A</v>
      </c>
      <c r="F120" s="20"/>
      <c r="G120" s="20"/>
      <c r="H120" s="22"/>
      <c r="I120" s="22"/>
      <c r="J120" s="24"/>
      <c r="K120" s="25"/>
      <c r="L120" s="152"/>
      <c r="M120" s="159">
        <f t="shared" si="15"/>
      </c>
      <c r="N120" s="163">
        <f t="shared" si="14"/>
        <v>0</v>
      </c>
      <c r="O120" s="171">
        <f t="shared" si="10"/>
      </c>
      <c r="P120" s="171">
        <f t="shared" si="11"/>
      </c>
      <c r="Q120" s="180">
        <f t="shared" si="12"/>
      </c>
      <c r="R120" s="181">
        <f t="shared" si="13"/>
      </c>
    </row>
    <row r="121" spans="1:18" s="27" customFormat="1" ht="34.5" customHeight="1">
      <c r="A121" s="17"/>
      <c r="B121" s="17"/>
      <c r="C121" s="18">
        <v>113</v>
      </c>
      <c r="D121" s="56"/>
      <c r="E121" s="19" t="e">
        <f t="shared" si="16"/>
        <v>#N/A</v>
      </c>
      <c r="F121" s="20"/>
      <c r="G121" s="20"/>
      <c r="H121" s="22"/>
      <c r="I121" s="22"/>
      <c r="J121" s="24"/>
      <c r="K121" s="25"/>
      <c r="L121" s="152"/>
      <c r="M121" s="159">
        <f t="shared" si="15"/>
      </c>
      <c r="N121" s="163">
        <f t="shared" si="14"/>
        <v>0</v>
      </c>
      <c r="O121" s="171">
        <f t="shared" si="10"/>
      </c>
      <c r="P121" s="171">
        <f t="shared" si="11"/>
      </c>
      <c r="Q121" s="180">
        <f t="shared" si="12"/>
      </c>
      <c r="R121" s="181">
        <f t="shared" si="13"/>
      </c>
    </row>
    <row r="122" spans="1:18" s="27" customFormat="1" ht="34.5" customHeight="1">
      <c r="A122" s="17"/>
      <c r="B122" s="17"/>
      <c r="C122" s="18">
        <v>114</v>
      </c>
      <c r="D122" s="56"/>
      <c r="E122" s="19" t="e">
        <f t="shared" si="16"/>
        <v>#N/A</v>
      </c>
      <c r="F122" s="20"/>
      <c r="G122" s="20"/>
      <c r="H122" s="22"/>
      <c r="I122" s="22"/>
      <c r="J122" s="24"/>
      <c r="K122" s="25"/>
      <c r="L122" s="152"/>
      <c r="M122" s="159">
        <f t="shared" si="15"/>
      </c>
      <c r="N122" s="163">
        <f t="shared" si="14"/>
        <v>0</v>
      </c>
      <c r="O122" s="171">
        <f t="shared" si="10"/>
      </c>
      <c r="P122" s="171">
        <f t="shared" si="11"/>
      </c>
      <c r="Q122" s="180">
        <f t="shared" si="12"/>
      </c>
      <c r="R122" s="181">
        <f t="shared" si="13"/>
      </c>
    </row>
    <row r="123" spans="1:18" s="27" customFormat="1" ht="34.5" customHeight="1">
      <c r="A123" s="17"/>
      <c r="B123" s="17"/>
      <c r="C123" s="18">
        <v>115</v>
      </c>
      <c r="D123" s="56"/>
      <c r="E123" s="19" t="e">
        <f t="shared" si="16"/>
        <v>#N/A</v>
      </c>
      <c r="F123" s="20"/>
      <c r="G123" s="20"/>
      <c r="H123" s="22"/>
      <c r="I123" s="22"/>
      <c r="J123" s="24"/>
      <c r="K123" s="25"/>
      <c r="L123" s="152"/>
      <c r="M123" s="159">
        <f t="shared" si="15"/>
      </c>
      <c r="N123" s="163">
        <f t="shared" si="14"/>
        <v>0</v>
      </c>
      <c r="O123" s="171">
        <f t="shared" si="10"/>
      </c>
      <c r="P123" s="171">
        <f t="shared" si="11"/>
      </c>
      <c r="Q123" s="180">
        <f t="shared" si="12"/>
      </c>
      <c r="R123" s="181">
        <f t="shared" si="13"/>
      </c>
    </row>
    <row r="124" spans="1:18" s="27" customFormat="1" ht="34.5" customHeight="1">
      <c r="A124" s="17"/>
      <c r="B124" s="17"/>
      <c r="C124" s="18">
        <v>116</v>
      </c>
      <c r="D124" s="56"/>
      <c r="E124" s="19" t="e">
        <f t="shared" si="16"/>
        <v>#N/A</v>
      </c>
      <c r="F124" s="20"/>
      <c r="G124" s="20"/>
      <c r="H124" s="22"/>
      <c r="I124" s="22"/>
      <c r="J124" s="24"/>
      <c r="K124" s="25"/>
      <c r="L124" s="152"/>
      <c r="M124" s="159">
        <f t="shared" si="15"/>
      </c>
      <c r="N124" s="163">
        <f t="shared" si="14"/>
        <v>0</v>
      </c>
      <c r="O124" s="171">
        <f t="shared" si="10"/>
      </c>
      <c r="P124" s="171">
        <f t="shared" si="11"/>
      </c>
      <c r="Q124" s="180">
        <f t="shared" si="12"/>
      </c>
      <c r="R124" s="181">
        <f t="shared" si="13"/>
      </c>
    </row>
    <row r="125" spans="1:18" s="27" customFormat="1" ht="34.5" customHeight="1">
      <c r="A125" s="17"/>
      <c r="B125" s="17"/>
      <c r="C125" s="18">
        <v>117</v>
      </c>
      <c r="D125" s="56"/>
      <c r="E125" s="19" t="e">
        <f t="shared" si="16"/>
        <v>#N/A</v>
      </c>
      <c r="F125" s="20"/>
      <c r="G125" s="20"/>
      <c r="H125" s="22"/>
      <c r="I125" s="22"/>
      <c r="J125" s="24"/>
      <c r="K125" s="25"/>
      <c r="L125" s="152"/>
      <c r="M125" s="159">
        <f t="shared" si="15"/>
      </c>
      <c r="N125" s="163">
        <f t="shared" si="14"/>
        <v>0</v>
      </c>
      <c r="O125" s="171">
        <f t="shared" si="10"/>
      </c>
      <c r="P125" s="171">
        <f t="shared" si="11"/>
      </c>
      <c r="Q125" s="180">
        <f t="shared" si="12"/>
      </c>
      <c r="R125" s="181">
        <f t="shared" si="13"/>
      </c>
    </row>
    <row r="126" spans="1:18" s="27" customFormat="1" ht="34.5" customHeight="1">
      <c r="A126" s="17"/>
      <c r="B126" s="17"/>
      <c r="C126" s="18">
        <v>118</v>
      </c>
      <c r="D126" s="56"/>
      <c r="E126" s="19" t="e">
        <f t="shared" si="16"/>
        <v>#N/A</v>
      </c>
      <c r="F126" s="20"/>
      <c r="G126" s="20"/>
      <c r="H126" s="22"/>
      <c r="I126" s="22"/>
      <c r="J126" s="24"/>
      <c r="K126" s="25"/>
      <c r="L126" s="152"/>
      <c r="M126" s="159">
        <f t="shared" si="15"/>
      </c>
      <c r="N126" s="163">
        <f t="shared" si="14"/>
        <v>0</v>
      </c>
      <c r="O126" s="171">
        <f t="shared" si="10"/>
      </c>
      <c r="P126" s="171">
        <f t="shared" si="11"/>
      </c>
      <c r="Q126" s="180">
        <f t="shared" si="12"/>
      </c>
      <c r="R126" s="181">
        <f t="shared" si="13"/>
      </c>
    </row>
    <row r="127" spans="1:18" s="27" customFormat="1" ht="34.5" customHeight="1">
      <c r="A127" s="17"/>
      <c r="B127" s="17"/>
      <c r="C127" s="18">
        <v>119</v>
      </c>
      <c r="D127" s="56"/>
      <c r="E127" s="19" t="e">
        <f t="shared" si="16"/>
        <v>#N/A</v>
      </c>
      <c r="F127" s="20"/>
      <c r="G127" s="20"/>
      <c r="H127" s="22"/>
      <c r="I127" s="22"/>
      <c r="J127" s="24"/>
      <c r="K127" s="25"/>
      <c r="L127" s="152"/>
      <c r="M127" s="159">
        <f t="shared" si="15"/>
      </c>
      <c r="N127" s="163">
        <f t="shared" si="14"/>
        <v>0</v>
      </c>
      <c r="O127" s="171">
        <f t="shared" si="10"/>
      </c>
      <c r="P127" s="171">
        <f t="shared" si="11"/>
      </c>
      <c r="Q127" s="180">
        <f t="shared" si="12"/>
      </c>
      <c r="R127" s="181">
        <f t="shared" si="13"/>
      </c>
    </row>
    <row r="128" spans="1:18" s="27" customFormat="1" ht="34.5" customHeight="1">
      <c r="A128" s="17"/>
      <c r="B128" s="17"/>
      <c r="C128" s="18">
        <v>120</v>
      </c>
      <c r="D128" s="56"/>
      <c r="E128" s="19" t="e">
        <f t="shared" si="16"/>
        <v>#N/A</v>
      </c>
      <c r="F128" s="20"/>
      <c r="G128" s="20"/>
      <c r="H128" s="22"/>
      <c r="I128" s="22"/>
      <c r="J128" s="24"/>
      <c r="K128" s="25"/>
      <c r="L128" s="152"/>
      <c r="M128" s="159">
        <f t="shared" si="15"/>
      </c>
      <c r="N128" s="163">
        <f t="shared" si="14"/>
        <v>0</v>
      </c>
      <c r="O128" s="171">
        <f t="shared" si="10"/>
      </c>
      <c r="P128" s="171">
        <f t="shared" si="11"/>
      </c>
      <c r="Q128" s="180">
        <f t="shared" si="12"/>
      </c>
      <c r="R128" s="181">
        <f t="shared" si="13"/>
      </c>
    </row>
    <row r="129" spans="1:18" s="27" customFormat="1" ht="34.5" customHeight="1">
      <c r="A129" s="17"/>
      <c r="B129" s="17"/>
      <c r="C129" s="18">
        <v>121</v>
      </c>
      <c r="D129" s="56"/>
      <c r="E129" s="19" t="e">
        <f t="shared" si="16"/>
        <v>#N/A</v>
      </c>
      <c r="F129" s="20"/>
      <c r="G129" s="20"/>
      <c r="H129" s="22"/>
      <c r="I129" s="22"/>
      <c r="J129" s="24"/>
      <c r="K129" s="25"/>
      <c r="L129" s="152"/>
      <c r="M129" s="159">
        <f t="shared" si="15"/>
      </c>
      <c r="N129" s="163">
        <f t="shared" si="14"/>
        <v>0</v>
      </c>
      <c r="O129" s="171">
        <f t="shared" si="10"/>
      </c>
      <c r="P129" s="171">
        <f t="shared" si="11"/>
      </c>
      <c r="Q129" s="180">
        <f t="shared" si="12"/>
      </c>
      <c r="R129" s="181">
        <f t="shared" si="13"/>
      </c>
    </row>
    <row r="130" spans="1:18" s="27" customFormat="1" ht="34.5" customHeight="1">
      <c r="A130" s="17"/>
      <c r="B130" s="17"/>
      <c r="C130" s="18">
        <v>122</v>
      </c>
      <c r="D130" s="56"/>
      <c r="E130" s="19" t="e">
        <f t="shared" si="16"/>
        <v>#N/A</v>
      </c>
      <c r="F130" s="20"/>
      <c r="G130" s="20"/>
      <c r="H130" s="22"/>
      <c r="I130" s="22"/>
      <c r="J130" s="24"/>
      <c r="K130" s="25"/>
      <c r="L130" s="152"/>
      <c r="M130" s="159">
        <f t="shared" si="15"/>
      </c>
      <c r="N130" s="163">
        <f t="shared" si="14"/>
        <v>0</v>
      </c>
      <c r="O130" s="171">
        <f t="shared" si="10"/>
      </c>
      <c r="P130" s="171">
        <f t="shared" si="11"/>
      </c>
      <c r="Q130" s="180">
        <f t="shared" si="12"/>
      </c>
      <c r="R130" s="181">
        <f t="shared" si="13"/>
      </c>
    </row>
    <row r="131" spans="1:18" s="27" customFormat="1" ht="34.5" customHeight="1">
      <c r="A131" s="17"/>
      <c r="B131" s="17"/>
      <c r="C131" s="18">
        <v>123</v>
      </c>
      <c r="D131" s="56"/>
      <c r="E131" s="19" t="e">
        <f t="shared" si="16"/>
        <v>#N/A</v>
      </c>
      <c r="F131" s="20"/>
      <c r="G131" s="20"/>
      <c r="H131" s="22"/>
      <c r="I131" s="22"/>
      <c r="J131" s="24"/>
      <c r="K131" s="25"/>
      <c r="L131" s="152"/>
      <c r="M131" s="159">
        <f t="shared" si="15"/>
      </c>
      <c r="N131" s="163">
        <f t="shared" si="14"/>
        <v>0</v>
      </c>
      <c r="O131" s="171">
        <f t="shared" si="10"/>
      </c>
      <c r="P131" s="171">
        <f t="shared" si="11"/>
      </c>
      <c r="Q131" s="180">
        <f t="shared" si="12"/>
      </c>
      <c r="R131" s="181">
        <f t="shared" si="13"/>
      </c>
    </row>
    <row r="132" spans="1:18" s="27" customFormat="1" ht="34.5" customHeight="1">
      <c r="A132" s="17"/>
      <c r="B132" s="17"/>
      <c r="C132" s="18">
        <v>124</v>
      </c>
      <c r="D132" s="56"/>
      <c r="E132" s="19" t="e">
        <f t="shared" si="16"/>
        <v>#N/A</v>
      </c>
      <c r="F132" s="20"/>
      <c r="G132" s="20"/>
      <c r="H132" s="22"/>
      <c r="I132" s="22"/>
      <c r="J132" s="24"/>
      <c r="K132" s="25"/>
      <c r="L132" s="152"/>
      <c r="M132" s="159">
        <f t="shared" si="15"/>
      </c>
      <c r="N132" s="163">
        <f t="shared" si="14"/>
        <v>0</v>
      </c>
      <c r="O132" s="171">
        <f t="shared" si="10"/>
      </c>
      <c r="P132" s="171">
        <f t="shared" si="11"/>
      </c>
      <c r="Q132" s="180">
        <f t="shared" si="12"/>
      </c>
      <c r="R132" s="181">
        <f t="shared" si="13"/>
      </c>
    </row>
    <row r="133" spans="1:18" s="27" customFormat="1" ht="34.5" customHeight="1">
      <c r="A133" s="17"/>
      <c r="B133" s="17"/>
      <c r="C133" s="18">
        <v>125</v>
      </c>
      <c r="D133" s="56"/>
      <c r="E133" s="19" t="e">
        <f t="shared" si="16"/>
        <v>#N/A</v>
      </c>
      <c r="F133" s="20"/>
      <c r="G133" s="20"/>
      <c r="H133" s="22"/>
      <c r="I133" s="22"/>
      <c r="J133" s="24"/>
      <c r="K133" s="25"/>
      <c r="L133" s="152"/>
      <c r="M133" s="159">
        <f t="shared" si="15"/>
      </c>
      <c r="N133" s="163">
        <f t="shared" si="14"/>
        <v>0</v>
      </c>
      <c r="O133" s="171">
        <f t="shared" si="10"/>
      </c>
      <c r="P133" s="171">
        <f t="shared" si="11"/>
      </c>
      <c r="Q133" s="180">
        <f t="shared" si="12"/>
      </c>
      <c r="R133" s="181">
        <f t="shared" si="13"/>
      </c>
    </row>
    <row r="134" spans="1:18" s="27" customFormat="1" ht="34.5" customHeight="1">
      <c r="A134" s="17"/>
      <c r="B134" s="17"/>
      <c r="C134" s="18">
        <v>126</v>
      </c>
      <c r="D134" s="56"/>
      <c r="E134" s="19" t="e">
        <f t="shared" si="16"/>
        <v>#N/A</v>
      </c>
      <c r="F134" s="20"/>
      <c r="G134" s="20"/>
      <c r="H134" s="22"/>
      <c r="I134" s="22"/>
      <c r="J134" s="24"/>
      <c r="K134" s="25"/>
      <c r="L134" s="152"/>
      <c r="M134" s="159">
        <f t="shared" si="15"/>
      </c>
      <c r="N134" s="163">
        <f t="shared" si="14"/>
        <v>0</v>
      </c>
      <c r="O134" s="171">
        <f t="shared" si="10"/>
      </c>
      <c r="P134" s="171">
        <f t="shared" si="11"/>
      </c>
      <c r="Q134" s="180">
        <f t="shared" si="12"/>
      </c>
      <c r="R134" s="181">
        <f t="shared" si="13"/>
      </c>
    </row>
    <row r="135" spans="1:18" s="27" customFormat="1" ht="34.5" customHeight="1">
      <c r="A135" s="17"/>
      <c r="B135" s="17"/>
      <c r="C135" s="18">
        <v>127</v>
      </c>
      <c r="D135" s="56"/>
      <c r="E135" s="19" t="e">
        <f t="shared" si="16"/>
        <v>#N/A</v>
      </c>
      <c r="F135" s="20"/>
      <c r="G135" s="20"/>
      <c r="H135" s="22"/>
      <c r="I135" s="22"/>
      <c r="J135" s="24"/>
      <c r="K135" s="25"/>
      <c r="L135" s="152"/>
      <c r="M135" s="159">
        <f t="shared" si="15"/>
      </c>
      <c r="N135" s="163">
        <f t="shared" si="14"/>
        <v>0</v>
      </c>
      <c r="O135" s="171">
        <f t="shared" si="10"/>
      </c>
      <c r="P135" s="171">
        <f t="shared" si="11"/>
      </c>
      <c r="Q135" s="180">
        <f t="shared" si="12"/>
      </c>
      <c r="R135" s="181">
        <f t="shared" si="13"/>
      </c>
    </row>
    <row r="136" spans="1:18" s="27" customFormat="1" ht="34.5" customHeight="1">
      <c r="A136" s="17"/>
      <c r="B136" s="17"/>
      <c r="C136" s="18">
        <v>128</v>
      </c>
      <c r="D136" s="56"/>
      <c r="E136" s="19" t="e">
        <f t="shared" si="16"/>
        <v>#N/A</v>
      </c>
      <c r="F136" s="20"/>
      <c r="G136" s="20"/>
      <c r="H136" s="22"/>
      <c r="I136" s="22"/>
      <c r="J136" s="24"/>
      <c r="K136" s="25"/>
      <c r="L136" s="152"/>
      <c r="M136" s="159">
        <f t="shared" si="15"/>
      </c>
      <c r="N136" s="163">
        <f t="shared" si="14"/>
        <v>0</v>
      </c>
      <c r="O136" s="171">
        <f t="shared" si="10"/>
      </c>
      <c r="P136" s="171">
        <f t="shared" si="11"/>
      </c>
      <c r="Q136" s="180">
        <f t="shared" si="12"/>
      </c>
      <c r="R136" s="181">
        <f t="shared" si="13"/>
      </c>
    </row>
    <row r="137" spans="1:18" s="27" customFormat="1" ht="34.5" customHeight="1">
      <c r="A137" s="17"/>
      <c r="B137" s="17"/>
      <c r="C137" s="18">
        <v>129</v>
      </c>
      <c r="D137" s="56"/>
      <c r="E137" s="19" t="e">
        <f aca="true" t="shared" si="17" ref="E137:E158">VLOOKUP(D137,銘柄ｺｰﾄﾞ,5,FALSE)</f>
        <v>#N/A</v>
      </c>
      <c r="F137" s="20"/>
      <c r="G137" s="20"/>
      <c r="H137" s="22"/>
      <c r="I137" s="22"/>
      <c r="J137" s="24"/>
      <c r="K137" s="25"/>
      <c r="L137" s="152"/>
      <c r="M137" s="159">
        <f t="shared" si="15"/>
      </c>
      <c r="N137" s="163">
        <f t="shared" si="14"/>
        <v>0</v>
      </c>
      <c r="O137" s="171">
        <f t="shared" si="10"/>
      </c>
      <c r="P137" s="171">
        <f t="shared" si="11"/>
      </c>
      <c r="Q137" s="180">
        <f t="shared" si="12"/>
      </c>
      <c r="R137" s="181">
        <f t="shared" si="13"/>
      </c>
    </row>
    <row r="138" spans="1:18" s="27" customFormat="1" ht="34.5" customHeight="1">
      <c r="A138" s="17"/>
      <c r="B138" s="17"/>
      <c r="C138" s="18">
        <v>130</v>
      </c>
      <c r="D138" s="56"/>
      <c r="E138" s="19" t="e">
        <f t="shared" si="17"/>
        <v>#N/A</v>
      </c>
      <c r="F138" s="20"/>
      <c r="G138" s="20"/>
      <c r="H138" s="22"/>
      <c r="I138" s="22"/>
      <c r="J138" s="24"/>
      <c r="K138" s="25"/>
      <c r="L138" s="152"/>
      <c r="M138" s="159">
        <f t="shared" si="15"/>
      </c>
      <c r="N138" s="163">
        <f t="shared" si="14"/>
        <v>0</v>
      </c>
      <c r="O138" s="171">
        <f aca="true" t="shared" si="18" ref="O138:O158">IF(ISNUMBER(L138)=TRUE,IF(ISERROR(E138)=TRUE,"銘柄コード未入力。",""),"")</f>
      </c>
      <c r="P138" s="171">
        <f aca="true" t="shared" si="19" ref="P138:P158">IF(ISNUMBER(L138)=TRUE,IF(OR(F138="市販用",F138="業務用"),"","種別（市販・業務）未入力。"),"")</f>
      </c>
      <c r="Q138" s="180">
        <f aca="true" t="shared" si="20" ref="Q138:Q158">IF(R138="","",C138)</f>
      </c>
      <c r="R138" s="181">
        <f aca="true" t="shared" si="21" ref="R138:R158">CONCATENATE(O138,P138)</f>
      </c>
    </row>
    <row r="139" spans="1:18" s="27" customFormat="1" ht="34.5" customHeight="1">
      <c r="A139" s="17"/>
      <c r="B139" s="17"/>
      <c r="C139" s="18">
        <v>131</v>
      </c>
      <c r="D139" s="56"/>
      <c r="E139" s="19" t="e">
        <f t="shared" si="17"/>
        <v>#N/A</v>
      </c>
      <c r="F139" s="20"/>
      <c r="G139" s="20"/>
      <c r="H139" s="22"/>
      <c r="I139" s="22"/>
      <c r="J139" s="24"/>
      <c r="K139" s="25"/>
      <c r="L139" s="152"/>
      <c r="M139" s="159">
        <f t="shared" si="15"/>
      </c>
      <c r="N139" s="163">
        <f t="shared" si="14"/>
        <v>0</v>
      </c>
      <c r="O139" s="171">
        <f t="shared" si="18"/>
      </c>
      <c r="P139" s="171">
        <f t="shared" si="19"/>
      </c>
      <c r="Q139" s="180">
        <f t="shared" si="20"/>
      </c>
      <c r="R139" s="181">
        <f t="shared" si="21"/>
      </c>
    </row>
    <row r="140" spans="1:18" s="27" customFormat="1" ht="34.5" customHeight="1">
      <c r="A140" s="17"/>
      <c r="B140" s="17"/>
      <c r="C140" s="18">
        <v>132</v>
      </c>
      <c r="D140" s="56"/>
      <c r="E140" s="19" t="e">
        <f t="shared" si="17"/>
        <v>#N/A</v>
      </c>
      <c r="F140" s="20"/>
      <c r="G140" s="20"/>
      <c r="H140" s="22"/>
      <c r="I140" s="22"/>
      <c r="J140" s="24"/>
      <c r="K140" s="25"/>
      <c r="L140" s="152"/>
      <c r="M140" s="159">
        <f t="shared" si="15"/>
      </c>
      <c r="N140" s="163">
        <f t="shared" si="14"/>
        <v>0</v>
      </c>
      <c r="O140" s="171">
        <f t="shared" si="18"/>
      </c>
      <c r="P140" s="171">
        <f t="shared" si="19"/>
      </c>
      <c r="Q140" s="180">
        <f t="shared" si="20"/>
      </c>
      <c r="R140" s="181">
        <f t="shared" si="21"/>
      </c>
    </row>
    <row r="141" spans="1:18" s="27" customFormat="1" ht="34.5" customHeight="1">
      <c r="A141" s="17"/>
      <c r="B141" s="17"/>
      <c r="C141" s="18">
        <v>133</v>
      </c>
      <c r="D141" s="56"/>
      <c r="E141" s="19" t="e">
        <f t="shared" si="17"/>
        <v>#N/A</v>
      </c>
      <c r="F141" s="20"/>
      <c r="G141" s="20"/>
      <c r="H141" s="22"/>
      <c r="I141" s="22"/>
      <c r="J141" s="24"/>
      <c r="K141" s="25"/>
      <c r="L141" s="152"/>
      <c r="M141" s="159">
        <f t="shared" si="15"/>
      </c>
      <c r="N141" s="163">
        <f aca="true" t="shared" si="22" ref="N141:N158">IF(D141="",0,1)</f>
        <v>0</v>
      </c>
      <c r="O141" s="171">
        <f t="shared" si="18"/>
      </c>
      <c r="P141" s="171">
        <f t="shared" si="19"/>
      </c>
      <c r="Q141" s="180">
        <f t="shared" si="20"/>
      </c>
      <c r="R141" s="181">
        <f t="shared" si="21"/>
      </c>
    </row>
    <row r="142" spans="1:18" s="27" customFormat="1" ht="34.5" customHeight="1">
      <c r="A142" s="17"/>
      <c r="B142" s="17"/>
      <c r="C142" s="18">
        <v>134</v>
      </c>
      <c r="D142" s="56"/>
      <c r="E142" s="19" t="e">
        <f t="shared" si="17"/>
        <v>#N/A</v>
      </c>
      <c r="F142" s="20"/>
      <c r="G142" s="20"/>
      <c r="H142" s="22"/>
      <c r="I142" s="22"/>
      <c r="J142" s="24"/>
      <c r="K142" s="25"/>
      <c r="L142" s="152"/>
      <c r="M142" s="159">
        <f t="shared" si="15"/>
      </c>
      <c r="N142" s="163">
        <f t="shared" si="22"/>
        <v>0</v>
      </c>
      <c r="O142" s="171">
        <f t="shared" si="18"/>
      </c>
      <c r="P142" s="171">
        <f t="shared" si="19"/>
      </c>
      <c r="Q142" s="180">
        <f t="shared" si="20"/>
      </c>
      <c r="R142" s="181">
        <f t="shared" si="21"/>
      </c>
    </row>
    <row r="143" spans="1:18" s="27" customFormat="1" ht="34.5" customHeight="1">
      <c r="A143" s="17"/>
      <c r="B143" s="17"/>
      <c r="C143" s="18">
        <v>135</v>
      </c>
      <c r="D143" s="56"/>
      <c r="E143" s="19" t="e">
        <f t="shared" si="17"/>
        <v>#N/A</v>
      </c>
      <c r="F143" s="20"/>
      <c r="G143" s="20"/>
      <c r="H143" s="22"/>
      <c r="I143" s="22"/>
      <c r="J143" s="24"/>
      <c r="K143" s="25"/>
      <c r="L143" s="152"/>
      <c r="M143" s="159">
        <f t="shared" si="15"/>
      </c>
      <c r="N143" s="163">
        <f t="shared" si="22"/>
        <v>0</v>
      </c>
      <c r="O143" s="171">
        <f t="shared" si="18"/>
      </c>
      <c r="P143" s="171">
        <f t="shared" si="19"/>
      </c>
      <c r="Q143" s="180">
        <f t="shared" si="20"/>
      </c>
      <c r="R143" s="181">
        <f t="shared" si="21"/>
      </c>
    </row>
    <row r="144" spans="1:18" s="27" customFormat="1" ht="34.5" customHeight="1">
      <c r="A144" s="17"/>
      <c r="B144" s="17"/>
      <c r="C144" s="18">
        <v>136</v>
      </c>
      <c r="D144" s="56"/>
      <c r="E144" s="19" t="e">
        <f t="shared" si="17"/>
        <v>#N/A</v>
      </c>
      <c r="F144" s="20"/>
      <c r="G144" s="20"/>
      <c r="H144" s="22"/>
      <c r="I144" s="22"/>
      <c r="J144" s="24"/>
      <c r="K144" s="25"/>
      <c r="L144" s="152"/>
      <c r="M144" s="159">
        <f t="shared" si="15"/>
      </c>
      <c r="N144" s="163">
        <f t="shared" si="22"/>
        <v>0</v>
      </c>
      <c r="O144" s="171">
        <f t="shared" si="18"/>
      </c>
      <c r="P144" s="171">
        <f t="shared" si="19"/>
      </c>
      <c r="Q144" s="180">
        <f t="shared" si="20"/>
      </c>
      <c r="R144" s="181">
        <f t="shared" si="21"/>
      </c>
    </row>
    <row r="145" spans="1:18" s="27" customFormat="1" ht="34.5" customHeight="1">
      <c r="A145" s="17"/>
      <c r="B145" s="17"/>
      <c r="C145" s="18">
        <v>137</v>
      </c>
      <c r="D145" s="56"/>
      <c r="E145" s="19" t="e">
        <f t="shared" si="17"/>
        <v>#N/A</v>
      </c>
      <c r="F145" s="20"/>
      <c r="G145" s="20"/>
      <c r="H145" s="22"/>
      <c r="I145" s="22"/>
      <c r="J145" s="24"/>
      <c r="K145" s="25"/>
      <c r="L145" s="152"/>
      <c r="M145" s="159">
        <f t="shared" si="15"/>
      </c>
      <c r="N145" s="163">
        <f t="shared" si="22"/>
        <v>0</v>
      </c>
      <c r="O145" s="171">
        <f t="shared" si="18"/>
      </c>
      <c r="P145" s="171">
        <f t="shared" si="19"/>
      </c>
      <c r="Q145" s="180">
        <f t="shared" si="20"/>
      </c>
      <c r="R145" s="181">
        <f t="shared" si="21"/>
      </c>
    </row>
    <row r="146" spans="1:18" s="27" customFormat="1" ht="34.5" customHeight="1">
      <c r="A146" s="17"/>
      <c r="B146" s="17"/>
      <c r="C146" s="18">
        <v>138</v>
      </c>
      <c r="D146" s="56"/>
      <c r="E146" s="19" t="e">
        <f t="shared" si="17"/>
        <v>#N/A</v>
      </c>
      <c r="F146" s="20"/>
      <c r="G146" s="20"/>
      <c r="H146" s="22"/>
      <c r="I146" s="22"/>
      <c r="J146" s="24"/>
      <c r="K146" s="25"/>
      <c r="L146" s="152"/>
      <c r="M146" s="159">
        <f t="shared" si="15"/>
      </c>
      <c r="N146" s="163">
        <f t="shared" si="22"/>
        <v>0</v>
      </c>
      <c r="O146" s="171">
        <f t="shared" si="18"/>
      </c>
      <c r="P146" s="171">
        <f t="shared" si="19"/>
      </c>
      <c r="Q146" s="180">
        <f t="shared" si="20"/>
      </c>
      <c r="R146" s="181">
        <f t="shared" si="21"/>
      </c>
    </row>
    <row r="147" spans="1:18" s="27" customFormat="1" ht="34.5" customHeight="1">
      <c r="A147" s="17"/>
      <c r="B147" s="17"/>
      <c r="C147" s="18">
        <v>139</v>
      </c>
      <c r="D147" s="56"/>
      <c r="E147" s="19" t="e">
        <f t="shared" si="17"/>
        <v>#N/A</v>
      </c>
      <c r="F147" s="20"/>
      <c r="G147" s="20"/>
      <c r="H147" s="22"/>
      <c r="I147" s="22"/>
      <c r="J147" s="24"/>
      <c r="K147" s="25"/>
      <c r="L147" s="152"/>
      <c r="M147" s="159">
        <f t="shared" si="15"/>
      </c>
      <c r="N147" s="163">
        <f t="shared" si="22"/>
        <v>0</v>
      </c>
      <c r="O147" s="171">
        <f t="shared" si="18"/>
      </c>
      <c r="P147" s="171">
        <f t="shared" si="19"/>
      </c>
      <c r="Q147" s="180">
        <f t="shared" si="20"/>
      </c>
      <c r="R147" s="181">
        <f t="shared" si="21"/>
      </c>
    </row>
    <row r="148" spans="1:18" s="27" customFormat="1" ht="34.5" customHeight="1">
      <c r="A148" s="17"/>
      <c r="B148" s="17"/>
      <c r="C148" s="18">
        <v>140</v>
      </c>
      <c r="D148" s="56"/>
      <c r="E148" s="19" t="e">
        <f t="shared" si="17"/>
        <v>#N/A</v>
      </c>
      <c r="F148" s="20"/>
      <c r="G148" s="20"/>
      <c r="H148" s="22"/>
      <c r="I148" s="22"/>
      <c r="J148" s="24"/>
      <c r="K148" s="25"/>
      <c r="L148" s="152"/>
      <c r="M148" s="159">
        <f t="shared" si="15"/>
      </c>
      <c r="N148" s="163">
        <f t="shared" si="22"/>
        <v>0</v>
      </c>
      <c r="O148" s="171">
        <f t="shared" si="18"/>
      </c>
      <c r="P148" s="171">
        <f t="shared" si="19"/>
      </c>
      <c r="Q148" s="180">
        <f t="shared" si="20"/>
      </c>
      <c r="R148" s="181">
        <f t="shared" si="21"/>
      </c>
    </row>
    <row r="149" spans="1:18" s="27" customFormat="1" ht="34.5" customHeight="1">
      <c r="A149" s="17"/>
      <c r="B149" s="17"/>
      <c r="C149" s="18">
        <v>141</v>
      </c>
      <c r="D149" s="56"/>
      <c r="E149" s="19" t="e">
        <f t="shared" si="17"/>
        <v>#N/A</v>
      </c>
      <c r="F149" s="20"/>
      <c r="G149" s="20"/>
      <c r="H149" s="22"/>
      <c r="I149" s="22"/>
      <c r="J149" s="24"/>
      <c r="K149" s="25"/>
      <c r="L149" s="152"/>
      <c r="M149" s="159">
        <f t="shared" si="15"/>
      </c>
      <c r="N149" s="163">
        <f t="shared" si="22"/>
        <v>0</v>
      </c>
      <c r="O149" s="171">
        <f t="shared" si="18"/>
      </c>
      <c r="P149" s="171">
        <f t="shared" si="19"/>
      </c>
      <c r="Q149" s="180">
        <f t="shared" si="20"/>
      </c>
      <c r="R149" s="181">
        <f t="shared" si="21"/>
      </c>
    </row>
    <row r="150" spans="1:18" s="27" customFormat="1" ht="34.5" customHeight="1">
      <c r="A150" s="17"/>
      <c r="B150" s="17"/>
      <c r="C150" s="18">
        <v>142</v>
      </c>
      <c r="D150" s="56"/>
      <c r="E150" s="19" t="e">
        <f t="shared" si="17"/>
        <v>#N/A</v>
      </c>
      <c r="F150" s="20"/>
      <c r="G150" s="20"/>
      <c r="H150" s="22"/>
      <c r="I150" s="22"/>
      <c r="J150" s="24"/>
      <c r="K150" s="25"/>
      <c r="L150" s="152"/>
      <c r="M150" s="159">
        <f t="shared" si="15"/>
      </c>
      <c r="N150" s="163">
        <f t="shared" si="22"/>
        <v>0</v>
      </c>
      <c r="O150" s="171">
        <f t="shared" si="18"/>
      </c>
      <c r="P150" s="171">
        <f t="shared" si="19"/>
      </c>
      <c r="Q150" s="180">
        <f t="shared" si="20"/>
      </c>
      <c r="R150" s="181">
        <f t="shared" si="21"/>
      </c>
    </row>
    <row r="151" spans="1:18" s="27" customFormat="1" ht="34.5" customHeight="1">
      <c r="A151" s="17"/>
      <c r="B151" s="17"/>
      <c r="C151" s="18">
        <v>143</v>
      </c>
      <c r="D151" s="56"/>
      <c r="E151" s="19" t="e">
        <f t="shared" si="17"/>
        <v>#N/A</v>
      </c>
      <c r="F151" s="20"/>
      <c r="G151" s="20"/>
      <c r="H151" s="22"/>
      <c r="I151" s="22"/>
      <c r="J151" s="24"/>
      <c r="K151" s="25"/>
      <c r="L151" s="152"/>
      <c r="M151" s="159">
        <f t="shared" si="15"/>
      </c>
      <c r="N151" s="163">
        <f t="shared" si="22"/>
        <v>0</v>
      </c>
      <c r="O151" s="171">
        <f t="shared" si="18"/>
      </c>
      <c r="P151" s="171">
        <f t="shared" si="19"/>
      </c>
      <c r="Q151" s="180">
        <f t="shared" si="20"/>
      </c>
      <c r="R151" s="181">
        <f t="shared" si="21"/>
      </c>
    </row>
    <row r="152" spans="1:18" s="27" customFormat="1" ht="34.5" customHeight="1">
      <c r="A152" s="17"/>
      <c r="B152" s="17"/>
      <c r="C152" s="18">
        <v>144</v>
      </c>
      <c r="D152" s="56"/>
      <c r="E152" s="19" t="e">
        <f t="shared" si="17"/>
        <v>#N/A</v>
      </c>
      <c r="F152" s="20"/>
      <c r="G152" s="20"/>
      <c r="H152" s="22"/>
      <c r="I152" s="22"/>
      <c r="J152" s="24"/>
      <c r="K152" s="25"/>
      <c r="L152" s="152"/>
      <c r="M152" s="159">
        <f t="shared" si="15"/>
      </c>
      <c r="N152" s="163">
        <f t="shared" si="22"/>
        <v>0</v>
      </c>
      <c r="O152" s="171">
        <f t="shared" si="18"/>
      </c>
      <c r="P152" s="171">
        <f t="shared" si="19"/>
      </c>
      <c r="Q152" s="180">
        <f t="shared" si="20"/>
      </c>
      <c r="R152" s="181">
        <f t="shared" si="21"/>
      </c>
    </row>
    <row r="153" spans="1:18" s="27" customFormat="1" ht="34.5" customHeight="1">
      <c r="A153" s="17"/>
      <c r="B153" s="17"/>
      <c r="C153" s="18">
        <v>145</v>
      </c>
      <c r="D153" s="56"/>
      <c r="E153" s="19" t="e">
        <f t="shared" si="17"/>
        <v>#N/A</v>
      </c>
      <c r="F153" s="20"/>
      <c r="G153" s="20"/>
      <c r="H153" s="22"/>
      <c r="I153" s="22"/>
      <c r="J153" s="24"/>
      <c r="K153" s="25"/>
      <c r="L153" s="152"/>
      <c r="M153" s="159">
        <f t="shared" si="15"/>
      </c>
      <c r="N153" s="163">
        <f t="shared" si="22"/>
        <v>0</v>
      </c>
      <c r="O153" s="171">
        <f t="shared" si="18"/>
      </c>
      <c r="P153" s="171">
        <f t="shared" si="19"/>
      </c>
      <c r="Q153" s="180">
        <f t="shared" si="20"/>
      </c>
      <c r="R153" s="181">
        <f t="shared" si="21"/>
      </c>
    </row>
    <row r="154" spans="1:18" s="27" customFormat="1" ht="34.5" customHeight="1">
      <c r="A154" s="17"/>
      <c r="B154" s="17"/>
      <c r="C154" s="18">
        <v>146</v>
      </c>
      <c r="D154" s="56"/>
      <c r="E154" s="19" t="e">
        <f t="shared" si="17"/>
        <v>#N/A</v>
      </c>
      <c r="F154" s="20"/>
      <c r="G154" s="20"/>
      <c r="H154" s="22"/>
      <c r="I154" s="22"/>
      <c r="J154" s="24"/>
      <c r="K154" s="25"/>
      <c r="L154" s="152"/>
      <c r="M154" s="159">
        <f t="shared" si="15"/>
      </c>
      <c r="N154" s="163">
        <f t="shared" si="22"/>
        <v>0</v>
      </c>
      <c r="O154" s="171">
        <f t="shared" si="18"/>
      </c>
      <c r="P154" s="171">
        <f t="shared" si="19"/>
      </c>
      <c r="Q154" s="180">
        <f t="shared" si="20"/>
      </c>
      <c r="R154" s="181">
        <f t="shared" si="21"/>
      </c>
    </row>
    <row r="155" spans="1:18" s="27" customFormat="1" ht="34.5" customHeight="1">
      <c r="A155" s="17"/>
      <c r="B155" s="17"/>
      <c r="C155" s="18">
        <v>147</v>
      </c>
      <c r="D155" s="56"/>
      <c r="E155" s="19" t="e">
        <f t="shared" si="17"/>
        <v>#N/A</v>
      </c>
      <c r="F155" s="20"/>
      <c r="G155" s="20"/>
      <c r="H155" s="22"/>
      <c r="I155" s="22"/>
      <c r="J155" s="24"/>
      <c r="K155" s="25"/>
      <c r="L155" s="152"/>
      <c r="M155" s="159">
        <f>D155&amp;F155</f>
      </c>
      <c r="N155" s="163">
        <f t="shared" si="22"/>
        <v>0</v>
      </c>
      <c r="O155" s="171">
        <f t="shared" si="18"/>
      </c>
      <c r="P155" s="171">
        <f t="shared" si="19"/>
      </c>
      <c r="Q155" s="180">
        <f t="shared" si="20"/>
      </c>
      <c r="R155" s="181">
        <f t="shared" si="21"/>
      </c>
    </row>
    <row r="156" spans="1:18" s="27" customFormat="1" ht="34.5" customHeight="1">
      <c r="A156" s="17"/>
      <c r="B156" s="17"/>
      <c r="C156" s="18">
        <v>148</v>
      </c>
      <c r="D156" s="56"/>
      <c r="E156" s="19" t="e">
        <f t="shared" si="17"/>
        <v>#N/A</v>
      </c>
      <c r="F156" s="20"/>
      <c r="G156" s="20"/>
      <c r="H156" s="22"/>
      <c r="I156" s="22"/>
      <c r="J156" s="24"/>
      <c r="K156" s="25"/>
      <c r="L156" s="152"/>
      <c r="M156" s="159">
        <f>D156&amp;F156</f>
      </c>
      <c r="N156" s="163">
        <f t="shared" si="22"/>
        <v>0</v>
      </c>
      <c r="O156" s="171">
        <f t="shared" si="18"/>
      </c>
      <c r="P156" s="171">
        <f t="shared" si="19"/>
      </c>
      <c r="Q156" s="180">
        <f t="shared" si="20"/>
      </c>
      <c r="R156" s="181">
        <f t="shared" si="21"/>
      </c>
    </row>
    <row r="157" spans="1:18" s="27" customFormat="1" ht="34.5" customHeight="1">
      <c r="A157" s="17"/>
      <c r="B157" s="17"/>
      <c r="C157" s="18">
        <v>149</v>
      </c>
      <c r="D157" s="56"/>
      <c r="E157" s="19" t="e">
        <f t="shared" si="17"/>
        <v>#N/A</v>
      </c>
      <c r="F157" s="20"/>
      <c r="G157" s="20"/>
      <c r="H157" s="22"/>
      <c r="I157" s="22"/>
      <c r="J157" s="24"/>
      <c r="K157" s="25"/>
      <c r="L157" s="152"/>
      <c r="M157" s="159">
        <f>D157&amp;F157</f>
      </c>
      <c r="N157" s="163">
        <f t="shared" si="22"/>
        <v>0</v>
      </c>
      <c r="O157" s="171">
        <f t="shared" si="18"/>
      </c>
      <c r="P157" s="171">
        <f t="shared" si="19"/>
      </c>
      <c r="Q157" s="180">
        <f t="shared" si="20"/>
      </c>
      <c r="R157" s="181">
        <f t="shared" si="21"/>
      </c>
    </row>
    <row r="158" spans="1:18" ht="34.5" customHeight="1" thickBot="1">
      <c r="A158" s="17"/>
      <c r="B158" s="17"/>
      <c r="C158" s="18">
        <v>150</v>
      </c>
      <c r="D158" s="56"/>
      <c r="E158" s="19" t="e">
        <f t="shared" si="17"/>
        <v>#N/A</v>
      </c>
      <c r="F158" s="20"/>
      <c r="G158" s="20"/>
      <c r="H158" s="22"/>
      <c r="I158" s="22"/>
      <c r="J158" s="24"/>
      <c r="K158" s="25"/>
      <c r="L158" s="153"/>
      <c r="M158" s="159">
        <f>D158&amp;F158</f>
      </c>
      <c r="N158" s="163">
        <f t="shared" si="22"/>
        <v>0</v>
      </c>
      <c r="O158" s="171">
        <f t="shared" si="18"/>
      </c>
      <c r="P158" s="171">
        <f t="shared" si="19"/>
      </c>
      <c r="Q158" s="180">
        <f t="shared" si="20"/>
      </c>
      <c r="R158" s="182">
        <f t="shared" si="21"/>
      </c>
    </row>
    <row r="159" spans="1:17" ht="18" thickTop="1">
      <c r="A159" s="5"/>
      <c r="B159" s="5"/>
      <c r="C159" s="32"/>
      <c r="D159" s="33"/>
      <c r="E159" s="32"/>
      <c r="F159" s="34"/>
      <c r="G159" s="34"/>
      <c r="H159" s="35"/>
      <c r="I159" s="35"/>
      <c r="J159" s="36"/>
      <c r="K159" s="36"/>
      <c r="Q159" s="162">
        <f>SUM(Q9:Q158)</f>
        <v>0</v>
      </c>
    </row>
    <row r="160" spans="1:11" ht="17.25">
      <c r="A160" s="5"/>
      <c r="B160" s="5"/>
      <c r="C160" s="32"/>
      <c r="D160" s="33"/>
      <c r="E160" s="32"/>
      <c r="F160" s="34"/>
      <c r="G160" s="34"/>
      <c r="H160" s="35"/>
      <c r="I160" s="35"/>
      <c r="J160" s="36"/>
      <c r="K160" s="36"/>
    </row>
    <row r="161" spans="1:11" ht="17.25">
      <c r="A161" s="5"/>
      <c r="B161" s="5"/>
      <c r="C161" s="32"/>
      <c r="D161" s="33"/>
      <c r="E161" s="32"/>
      <c r="F161" s="34"/>
      <c r="G161" s="34"/>
      <c r="H161" s="35"/>
      <c r="I161" s="35"/>
      <c r="J161" s="36"/>
      <c r="K161" s="36"/>
    </row>
    <row r="162" spans="1:11" ht="13.5">
      <c r="A162" s="27"/>
      <c r="B162" s="27"/>
      <c r="C162" s="27"/>
      <c r="D162" s="37"/>
      <c r="E162" s="37"/>
      <c r="F162" s="27"/>
      <c r="G162" s="27"/>
      <c r="H162" s="38"/>
      <c r="I162" s="38"/>
      <c r="J162" s="27"/>
      <c r="K162" s="39"/>
    </row>
    <row r="163" spans="1:11" ht="13.5">
      <c r="A163" s="27"/>
      <c r="B163" s="27"/>
      <c r="C163" s="27"/>
      <c r="D163" s="37"/>
      <c r="E163" s="37"/>
      <c r="F163" s="27"/>
      <c r="G163" s="27"/>
      <c r="H163" s="38"/>
      <c r="I163" s="38"/>
      <c r="J163" s="27"/>
      <c r="K163" s="39"/>
    </row>
    <row r="164" spans="1:11" ht="13.5">
      <c r="A164" s="27"/>
      <c r="B164" s="27"/>
      <c r="C164" s="27"/>
      <c r="D164" s="37"/>
      <c r="E164" s="37"/>
      <c r="F164" s="27"/>
      <c r="G164" s="27"/>
      <c r="H164" s="38"/>
      <c r="I164" s="38"/>
      <c r="J164" s="27"/>
      <c r="K164" s="39"/>
    </row>
    <row r="165" spans="1:11" ht="13.5">
      <c r="A165" s="27"/>
      <c r="B165" s="27"/>
      <c r="C165" s="27"/>
      <c r="D165" s="37"/>
      <c r="E165" s="37"/>
      <c r="F165" s="27"/>
      <c r="G165" s="27"/>
      <c r="H165" s="38"/>
      <c r="I165" s="38"/>
      <c r="J165" s="27"/>
      <c r="K165" s="39"/>
    </row>
    <row r="166" spans="1:11" ht="13.5">
      <c r="A166" s="27"/>
      <c r="B166" s="27"/>
      <c r="C166" s="27"/>
      <c r="D166" s="37"/>
      <c r="E166" s="37"/>
      <c r="F166" s="27"/>
      <c r="G166" s="27"/>
      <c r="H166" s="38"/>
      <c r="I166" s="38"/>
      <c r="J166" s="27"/>
      <c r="K166" s="39"/>
    </row>
    <row r="167" spans="1:11" ht="13.5">
      <c r="A167" s="27"/>
      <c r="B167" s="27"/>
      <c r="C167" s="27"/>
      <c r="D167" s="37"/>
      <c r="E167" s="37"/>
      <c r="F167" s="27"/>
      <c r="G167" s="27"/>
      <c r="H167" s="38"/>
      <c r="I167" s="38"/>
      <c r="J167" s="27"/>
      <c r="K167" s="39"/>
    </row>
    <row r="168" spans="1:11" ht="13.5">
      <c r="A168" s="27"/>
      <c r="B168" s="27"/>
      <c r="C168" s="27"/>
      <c r="D168" s="37"/>
      <c r="E168" s="37"/>
      <c r="F168" s="27"/>
      <c r="G168" s="27"/>
      <c r="H168" s="38"/>
      <c r="I168" s="38"/>
      <c r="J168" s="27"/>
      <c r="K168" s="39"/>
    </row>
    <row r="169" spans="1:11" ht="13.5">
      <c r="A169" s="27"/>
      <c r="B169" s="27"/>
      <c r="C169" s="27"/>
      <c r="D169" s="37"/>
      <c r="E169" s="37"/>
      <c r="F169" s="27"/>
      <c r="G169" s="27"/>
      <c r="H169" s="38"/>
      <c r="I169" s="38"/>
      <c r="J169" s="27"/>
      <c r="K169" s="39"/>
    </row>
    <row r="170" spans="1:11" ht="13.5">
      <c r="A170" s="27"/>
      <c r="B170" s="27"/>
      <c r="C170" s="27"/>
      <c r="D170" s="37"/>
      <c r="E170" s="37"/>
      <c r="F170" s="27"/>
      <c r="G170" s="27"/>
      <c r="H170" s="38"/>
      <c r="I170" s="38"/>
      <c r="J170" s="27"/>
      <c r="K170" s="39"/>
    </row>
    <row r="171" spans="1:11" ht="13.5">
      <c r="A171" s="27"/>
      <c r="B171" s="27"/>
      <c r="C171" s="27"/>
      <c r="D171" s="37"/>
      <c r="E171" s="37"/>
      <c r="F171" s="27"/>
      <c r="G171" s="27"/>
      <c r="H171" s="38"/>
      <c r="I171" s="38"/>
      <c r="J171" s="27"/>
      <c r="K171" s="39"/>
    </row>
    <row r="172" spans="1:11" ht="13.5">
      <c r="A172" s="27"/>
      <c r="B172" s="27"/>
      <c r="C172" s="27"/>
      <c r="D172" s="37"/>
      <c r="E172" s="37"/>
      <c r="F172" s="27"/>
      <c r="G172" s="27"/>
      <c r="H172" s="38"/>
      <c r="I172" s="38"/>
      <c r="J172" s="27"/>
      <c r="K172" s="39"/>
    </row>
    <row r="173" spans="1:11" ht="13.5">
      <c r="A173" s="27"/>
      <c r="B173" s="27"/>
      <c r="C173" s="27"/>
      <c r="D173" s="37"/>
      <c r="E173" s="37"/>
      <c r="F173" s="27"/>
      <c r="G173" s="27"/>
      <c r="H173" s="38"/>
      <c r="I173" s="38"/>
      <c r="J173" s="27"/>
      <c r="K173" s="39"/>
    </row>
    <row r="174" spans="1:11" ht="13.5">
      <c r="A174" s="27"/>
      <c r="B174" s="27"/>
      <c r="C174" s="27"/>
      <c r="D174" s="37"/>
      <c r="E174" s="37"/>
      <c r="F174" s="27"/>
      <c r="G174" s="27"/>
      <c r="H174" s="38"/>
      <c r="I174" s="38"/>
      <c r="J174" s="27"/>
      <c r="K174" s="39"/>
    </row>
    <row r="175" spans="1:11" ht="13.5">
      <c r="A175" s="27"/>
      <c r="B175" s="27"/>
      <c r="C175" s="27"/>
      <c r="D175" s="37"/>
      <c r="E175" s="37"/>
      <c r="F175" s="27"/>
      <c r="G175" s="27"/>
      <c r="H175" s="38"/>
      <c r="I175" s="38"/>
      <c r="J175" s="27"/>
      <c r="K175" s="39"/>
    </row>
    <row r="176" spans="1:11" ht="13.5">
      <c r="A176" s="27"/>
      <c r="B176" s="27"/>
      <c r="C176" s="27"/>
      <c r="D176" s="37"/>
      <c r="E176" s="37"/>
      <c r="F176" s="27"/>
      <c r="G176" s="27"/>
      <c r="H176" s="38"/>
      <c r="I176" s="38"/>
      <c r="J176" s="27"/>
      <c r="K176" s="39"/>
    </row>
    <row r="177" spans="1:11" ht="13.5">
      <c r="A177" s="27"/>
      <c r="B177" s="27"/>
      <c r="C177" s="27"/>
      <c r="D177" s="37"/>
      <c r="E177" s="37"/>
      <c r="F177" s="27"/>
      <c r="G177" s="27"/>
      <c r="H177" s="38"/>
      <c r="I177" s="38"/>
      <c r="J177" s="27"/>
      <c r="K177" s="39"/>
    </row>
    <row r="178" spans="1:11" ht="13.5">
      <c r="A178" s="27"/>
      <c r="B178" s="27"/>
      <c r="C178" s="27"/>
      <c r="D178" s="37"/>
      <c r="E178" s="37"/>
      <c r="F178" s="27"/>
      <c r="G178" s="27"/>
      <c r="H178" s="38"/>
      <c r="I178" s="38"/>
      <c r="J178" s="27"/>
      <c r="K178" s="39"/>
    </row>
    <row r="179" spans="1:11" ht="13.5">
      <c r="A179" s="27"/>
      <c r="B179" s="27"/>
      <c r="C179" s="27"/>
      <c r="D179" s="37"/>
      <c r="E179" s="37"/>
      <c r="F179" s="27"/>
      <c r="G179" s="27"/>
      <c r="H179" s="38"/>
      <c r="I179" s="38"/>
      <c r="J179" s="27"/>
      <c r="K179" s="39"/>
    </row>
    <row r="180" spans="1:11" ht="13.5">
      <c r="A180" s="27"/>
      <c r="B180" s="27"/>
      <c r="C180" s="27"/>
      <c r="D180" s="37"/>
      <c r="E180" s="37"/>
      <c r="F180" s="27"/>
      <c r="G180" s="27"/>
      <c r="H180" s="38"/>
      <c r="I180" s="38"/>
      <c r="J180" s="27"/>
      <c r="K180" s="39"/>
    </row>
    <row r="181" spans="1:11" ht="13.5">
      <c r="A181" s="27"/>
      <c r="B181" s="27"/>
      <c r="C181" s="27"/>
      <c r="D181" s="37"/>
      <c r="E181" s="37"/>
      <c r="F181" s="27"/>
      <c r="G181" s="27"/>
      <c r="H181" s="38"/>
      <c r="I181" s="38"/>
      <c r="J181" s="27"/>
      <c r="K181" s="39"/>
    </row>
    <row r="182" spans="1:11" ht="13.5">
      <c r="A182" s="27"/>
      <c r="B182" s="27"/>
      <c r="C182" s="27"/>
      <c r="D182" s="37"/>
      <c r="E182" s="37"/>
      <c r="F182" s="27"/>
      <c r="G182" s="27"/>
      <c r="H182" s="38"/>
      <c r="I182" s="38"/>
      <c r="J182" s="27"/>
      <c r="K182" s="39"/>
    </row>
    <row r="183" spans="1:11" ht="13.5">
      <c r="A183" s="27"/>
      <c r="B183" s="27"/>
      <c r="C183" s="27"/>
      <c r="D183" s="37"/>
      <c r="E183" s="37"/>
      <c r="F183" s="27"/>
      <c r="G183" s="27"/>
      <c r="H183" s="38"/>
      <c r="I183" s="38"/>
      <c r="J183" s="27"/>
      <c r="K183" s="39"/>
    </row>
    <row r="184" spans="1:11" ht="13.5">
      <c r="A184" s="27"/>
      <c r="B184" s="27"/>
      <c r="C184" s="27"/>
      <c r="D184" s="37"/>
      <c r="E184" s="37"/>
      <c r="F184" s="27"/>
      <c r="G184" s="27"/>
      <c r="H184" s="38"/>
      <c r="I184" s="38"/>
      <c r="J184" s="27"/>
      <c r="K184" s="39"/>
    </row>
    <row r="185" spans="1:11" ht="13.5">
      <c r="A185" s="27"/>
      <c r="B185" s="27"/>
      <c r="C185" s="27"/>
      <c r="D185" s="37"/>
      <c r="E185" s="37"/>
      <c r="F185" s="27"/>
      <c r="G185" s="27"/>
      <c r="H185" s="38"/>
      <c r="I185" s="38"/>
      <c r="J185" s="27"/>
      <c r="K185" s="39"/>
    </row>
    <row r="186" spans="1:11" ht="13.5">
      <c r="A186" s="27"/>
      <c r="B186" s="27"/>
      <c r="C186" s="27"/>
      <c r="D186" s="37"/>
      <c r="E186" s="37"/>
      <c r="F186" s="27"/>
      <c r="G186" s="27"/>
      <c r="H186" s="38"/>
      <c r="I186" s="38"/>
      <c r="J186" s="27"/>
      <c r="K186" s="39"/>
    </row>
    <row r="187" spans="1:11" ht="13.5">
      <c r="A187" s="27"/>
      <c r="B187" s="27"/>
      <c r="C187" s="27"/>
      <c r="D187" s="37"/>
      <c r="E187" s="37"/>
      <c r="F187" s="27"/>
      <c r="G187" s="27"/>
      <c r="H187" s="38"/>
      <c r="I187" s="38"/>
      <c r="J187" s="27"/>
      <c r="K187" s="39"/>
    </row>
    <row r="188" spans="1:11" ht="13.5">
      <c r="A188" s="27"/>
      <c r="B188" s="27"/>
      <c r="C188" s="27"/>
      <c r="D188" s="37"/>
      <c r="E188" s="37"/>
      <c r="F188" s="27"/>
      <c r="G188" s="27"/>
      <c r="H188" s="38"/>
      <c r="I188" s="38"/>
      <c r="J188" s="27"/>
      <c r="K188" s="39"/>
    </row>
    <row r="189" spans="1:11" ht="13.5">
      <c r="A189" s="27"/>
      <c r="B189" s="27"/>
      <c r="C189" s="27"/>
      <c r="D189" s="37"/>
      <c r="E189" s="37"/>
      <c r="F189" s="27"/>
      <c r="G189" s="27"/>
      <c r="H189" s="38"/>
      <c r="I189" s="38"/>
      <c r="J189" s="27"/>
      <c r="K189" s="39"/>
    </row>
    <row r="190" spans="1:11" ht="13.5">
      <c r="A190" s="27"/>
      <c r="B190" s="27"/>
      <c r="C190" s="27"/>
      <c r="D190" s="37"/>
      <c r="E190" s="37"/>
      <c r="F190" s="27"/>
      <c r="G190" s="27"/>
      <c r="H190" s="38"/>
      <c r="I190" s="38"/>
      <c r="J190" s="27"/>
      <c r="K190" s="39"/>
    </row>
    <row r="191" spans="1:11" ht="13.5">
      <c r="A191" s="27"/>
      <c r="B191" s="27"/>
      <c r="C191" s="27"/>
      <c r="D191" s="37"/>
      <c r="E191" s="37"/>
      <c r="F191" s="27"/>
      <c r="G191" s="27"/>
      <c r="H191" s="38"/>
      <c r="I191" s="38"/>
      <c r="J191" s="27"/>
      <c r="K191" s="39"/>
    </row>
    <row r="192" spans="1:11" ht="13.5">
      <c r="A192" s="27"/>
      <c r="B192" s="27"/>
      <c r="C192" s="27"/>
      <c r="D192" s="37"/>
      <c r="E192" s="37"/>
      <c r="F192" s="27"/>
      <c r="G192" s="27"/>
      <c r="H192" s="38"/>
      <c r="I192" s="38"/>
      <c r="J192" s="27"/>
      <c r="K192" s="39"/>
    </row>
    <row r="193" spans="1:11" ht="13.5">
      <c r="A193" s="27"/>
      <c r="B193" s="27"/>
      <c r="C193" s="27"/>
      <c r="D193" s="37"/>
      <c r="E193" s="37"/>
      <c r="F193" s="27"/>
      <c r="G193" s="27"/>
      <c r="H193" s="38"/>
      <c r="I193" s="38"/>
      <c r="J193" s="27"/>
      <c r="K193" s="39"/>
    </row>
    <row r="194" spans="1:11" ht="13.5">
      <c r="A194" s="27"/>
      <c r="B194" s="27"/>
      <c r="C194" s="27"/>
      <c r="D194" s="37"/>
      <c r="E194" s="37"/>
      <c r="F194" s="27"/>
      <c r="G194" s="27"/>
      <c r="H194" s="38"/>
      <c r="I194" s="38"/>
      <c r="J194" s="27"/>
      <c r="K194" s="39"/>
    </row>
    <row r="195" spans="1:11" ht="13.5">
      <c r="A195" s="27"/>
      <c r="B195" s="27"/>
      <c r="C195" s="27"/>
      <c r="D195" s="37"/>
      <c r="E195" s="37"/>
      <c r="F195" s="27"/>
      <c r="G195" s="27"/>
      <c r="H195" s="38"/>
      <c r="I195" s="38"/>
      <c r="J195" s="27"/>
      <c r="K195" s="39"/>
    </row>
    <row r="196" spans="1:11" ht="13.5">
      <c r="A196" s="27"/>
      <c r="B196" s="27"/>
      <c r="C196" s="27"/>
      <c r="D196" s="37"/>
      <c r="E196" s="37"/>
      <c r="F196" s="27"/>
      <c r="G196" s="27"/>
      <c r="H196" s="38"/>
      <c r="I196" s="38"/>
      <c r="J196" s="27"/>
      <c r="K196" s="39"/>
    </row>
    <row r="197" spans="1:11" ht="13.5">
      <c r="A197" s="27"/>
      <c r="B197" s="27"/>
      <c r="C197" s="27"/>
      <c r="D197" s="37"/>
      <c r="E197" s="37"/>
      <c r="F197" s="27"/>
      <c r="G197" s="27"/>
      <c r="H197" s="38"/>
      <c r="I197" s="38"/>
      <c r="J197" s="27"/>
      <c r="K197" s="39"/>
    </row>
    <row r="198" spans="1:11" ht="13.5">
      <c r="A198" s="27"/>
      <c r="B198" s="27"/>
      <c r="C198" s="27"/>
      <c r="D198" s="37"/>
      <c r="E198" s="37"/>
      <c r="F198" s="27"/>
      <c r="G198" s="27"/>
      <c r="H198" s="38"/>
      <c r="I198" s="38"/>
      <c r="J198" s="27"/>
      <c r="K198" s="39"/>
    </row>
    <row r="199" spans="1:11" ht="13.5">
      <c r="A199" s="27"/>
      <c r="B199" s="27"/>
      <c r="C199" s="27"/>
      <c r="D199" s="37"/>
      <c r="E199" s="37"/>
      <c r="F199" s="27"/>
      <c r="G199" s="27"/>
      <c r="H199" s="38"/>
      <c r="I199" s="38"/>
      <c r="J199" s="27"/>
      <c r="K199" s="39"/>
    </row>
    <row r="200" spans="1:11" ht="13.5">
      <c r="A200" s="27"/>
      <c r="B200" s="27"/>
      <c r="C200" s="27"/>
      <c r="D200" s="37"/>
      <c r="E200" s="37"/>
      <c r="F200" s="27"/>
      <c r="G200" s="27"/>
      <c r="H200" s="38"/>
      <c r="I200" s="38"/>
      <c r="J200" s="27"/>
      <c r="K200" s="39"/>
    </row>
    <row r="201" spans="1:11" ht="13.5">
      <c r="A201" s="27"/>
      <c r="B201" s="27"/>
      <c r="C201" s="27"/>
      <c r="D201" s="37"/>
      <c r="E201" s="37"/>
      <c r="F201" s="27"/>
      <c r="G201" s="27"/>
      <c r="H201" s="38"/>
      <c r="I201" s="38"/>
      <c r="J201" s="27"/>
      <c r="K201" s="39"/>
    </row>
    <row r="202" spans="1:11" ht="13.5">
      <c r="A202" s="27"/>
      <c r="B202" s="27"/>
      <c r="C202" s="27"/>
      <c r="D202" s="37"/>
      <c r="E202" s="37"/>
      <c r="F202" s="27"/>
      <c r="G202" s="27"/>
      <c r="H202" s="38"/>
      <c r="I202" s="38"/>
      <c r="J202" s="27"/>
      <c r="K202" s="39"/>
    </row>
    <row r="203" spans="1:11" ht="13.5">
      <c r="A203" s="27"/>
      <c r="B203" s="27"/>
      <c r="C203" s="27"/>
      <c r="D203" s="37"/>
      <c r="E203" s="37"/>
      <c r="F203" s="27"/>
      <c r="G203" s="27"/>
      <c r="H203" s="38"/>
      <c r="I203" s="38"/>
      <c r="J203" s="27"/>
      <c r="K203" s="39"/>
    </row>
    <row r="204" spans="1:11" ht="13.5">
      <c r="A204" s="27"/>
      <c r="B204" s="27"/>
      <c r="C204" s="27"/>
      <c r="D204" s="37"/>
      <c r="E204" s="37"/>
      <c r="F204" s="27"/>
      <c r="G204" s="27"/>
      <c r="H204" s="38"/>
      <c r="I204" s="38"/>
      <c r="J204" s="27"/>
      <c r="K204" s="39"/>
    </row>
    <row r="205" spans="1:11" ht="13.5">
      <c r="A205" s="27"/>
      <c r="B205" s="27"/>
      <c r="C205" s="27"/>
      <c r="D205" s="37"/>
      <c r="E205" s="37"/>
      <c r="F205" s="27"/>
      <c r="G205" s="27"/>
      <c r="H205" s="38"/>
      <c r="I205" s="38"/>
      <c r="J205" s="27"/>
      <c r="K205" s="39"/>
    </row>
    <row r="206" spans="1:11" ht="13.5">
      <c r="A206" s="27"/>
      <c r="B206" s="27"/>
      <c r="C206" s="27"/>
      <c r="D206" s="37"/>
      <c r="E206" s="37"/>
      <c r="F206" s="27"/>
      <c r="G206" s="27"/>
      <c r="H206" s="38"/>
      <c r="I206" s="38"/>
      <c r="J206" s="27"/>
      <c r="K206" s="39"/>
    </row>
    <row r="207" spans="1:11" ht="13.5">
      <c r="A207" s="27"/>
      <c r="B207" s="27"/>
      <c r="C207" s="27"/>
      <c r="D207" s="37"/>
      <c r="E207" s="37"/>
      <c r="F207" s="27"/>
      <c r="G207" s="27"/>
      <c r="H207" s="38"/>
      <c r="I207" s="38"/>
      <c r="J207" s="27"/>
      <c r="K207" s="39"/>
    </row>
    <row r="208" spans="1:11" ht="13.5">
      <c r="A208" s="27"/>
      <c r="B208" s="27"/>
      <c r="C208" s="27"/>
      <c r="D208" s="37"/>
      <c r="E208" s="37"/>
      <c r="F208" s="27"/>
      <c r="G208" s="27"/>
      <c r="H208" s="38"/>
      <c r="I208" s="38"/>
      <c r="J208" s="27"/>
      <c r="K208" s="39"/>
    </row>
    <row r="209" spans="1:11" ht="13.5">
      <c r="A209" s="27"/>
      <c r="B209" s="27"/>
      <c r="C209" s="27"/>
      <c r="D209" s="37"/>
      <c r="E209" s="37"/>
      <c r="F209" s="27"/>
      <c r="G209" s="27"/>
      <c r="H209" s="38"/>
      <c r="I209" s="38"/>
      <c r="J209" s="27"/>
      <c r="K209" s="27"/>
    </row>
    <row r="210" spans="1:11" ht="13.5">
      <c r="A210" s="27"/>
      <c r="B210" s="27"/>
      <c r="C210" s="27"/>
      <c r="D210" s="37"/>
      <c r="E210" s="37"/>
      <c r="F210" s="27"/>
      <c r="G210" s="27"/>
      <c r="H210" s="38"/>
      <c r="I210" s="38"/>
      <c r="J210" s="27"/>
      <c r="K210" s="27"/>
    </row>
    <row r="211" spans="1:11" ht="13.5">
      <c r="A211" s="27"/>
      <c r="B211" s="27"/>
      <c r="C211" s="27"/>
      <c r="D211" s="37"/>
      <c r="E211" s="37"/>
      <c r="F211" s="27"/>
      <c r="G211" s="27"/>
      <c r="H211" s="38"/>
      <c r="I211" s="38"/>
      <c r="J211" s="27"/>
      <c r="K211" s="27"/>
    </row>
    <row r="212" spans="1:11" ht="13.5">
      <c r="A212" s="27"/>
      <c r="B212" s="27"/>
      <c r="C212" s="27"/>
      <c r="D212" s="37"/>
      <c r="E212" s="37"/>
      <c r="F212" s="27"/>
      <c r="G212" s="27"/>
      <c r="H212" s="38"/>
      <c r="I212" s="38"/>
      <c r="J212" s="27"/>
      <c r="K212" s="27"/>
    </row>
    <row r="213" spans="1:11" ht="13.5">
      <c r="A213" s="27"/>
      <c r="B213" s="27"/>
      <c r="C213" s="27"/>
      <c r="D213" s="37"/>
      <c r="E213" s="37"/>
      <c r="F213" s="27"/>
      <c r="G213" s="27"/>
      <c r="H213" s="38"/>
      <c r="I213" s="38"/>
      <c r="J213" s="27"/>
      <c r="K213" s="27"/>
    </row>
    <row r="214" spans="1:11" ht="13.5">
      <c r="A214" s="27"/>
      <c r="B214" s="27"/>
      <c r="C214" s="27"/>
      <c r="D214" s="37"/>
      <c r="E214" s="37"/>
      <c r="F214" s="27"/>
      <c r="G214" s="27"/>
      <c r="H214" s="38"/>
      <c r="I214" s="38"/>
      <c r="J214" s="27"/>
      <c r="K214" s="27"/>
    </row>
    <row r="215" spans="1:11" ht="13.5">
      <c r="A215" s="27"/>
      <c r="B215" s="27"/>
      <c r="C215" s="27"/>
      <c r="D215" s="37"/>
      <c r="E215" s="37"/>
      <c r="F215" s="27"/>
      <c r="G215" s="27"/>
      <c r="H215" s="38"/>
      <c r="I215" s="38"/>
      <c r="J215" s="27"/>
      <c r="K215" s="27"/>
    </row>
    <row r="216" spans="1:11" ht="13.5">
      <c r="A216" s="27"/>
      <c r="B216" s="27"/>
      <c r="C216" s="27"/>
      <c r="D216" s="37"/>
      <c r="E216" s="37"/>
      <c r="F216" s="27"/>
      <c r="G216" s="27"/>
      <c r="H216" s="38"/>
      <c r="I216" s="38"/>
      <c r="J216" s="27"/>
      <c r="K216" s="27"/>
    </row>
    <row r="217" spans="1:11" ht="13.5">
      <c r="A217" s="27"/>
      <c r="B217" s="27"/>
      <c r="C217" s="27"/>
      <c r="D217" s="37"/>
      <c r="E217" s="37"/>
      <c r="F217" s="27"/>
      <c r="G217" s="27"/>
      <c r="H217" s="38"/>
      <c r="I217" s="38"/>
      <c r="J217" s="27"/>
      <c r="K217" s="27"/>
    </row>
    <row r="218" spans="1:11" ht="13.5">
      <c r="A218" s="27"/>
      <c r="B218" s="27"/>
      <c r="C218" s="27"/>
      <c r="D218" s="37"/>
      <c r="E218" s="37"/>
      <c r="F218" s="27"/>
      <c r="G218" s="27"/>
      <c r="H218" s="38"/>
      <c r="I218" s="38"/>
      <c r="J218" s="27"/>
      <c r="K218" s="27"/>
    </row>
    <row r="219" spans="1:11" ht="13.5">
      <c r="A219" s="27"/>
      <c r="B219" s="27"/>
      <c r="C219" s="27"/>
      <c r="D219" s="37"/>
      <c r="E219" s="37"/>
      <c r="F219" s="27"/>
      <c r="G219" s="27"/>
      <c r="H219" s="38"/>
      <c r="I219" s="38"/>
      <c r="J219" s="27"/>
      <c r="K219" s="27"/>
    </row>
    <row r="220" spans="1:11" ht="13.5">
      <c r="A220" s="27"/>
      <c r="B220" s="27"/>
      <c r="C220" s="27"/>
      <c r="D220" s="37"/>
      <c r="E220" s="37"/>
      <c r="F220" s="27"/>
      <c r="G220" s="27"/>
      <c r="H220" s="38"/>
      <c r="I220" s="38"/>
      <c r="J220" s="27"/>
      <c r="K220" s="27"/>
    </row>
    <row r="221" spans="1:11" ht="13.5">
      <c r="A221" s="27"/>
      <c r="B221" s="27"/>
      <c r="C221" s="27"/>
      <c r="D221" s="37"/>
      <c r="E221" s="37"/>
      <c r="F221" s="27"/>
      <c r="G221" s="27"/>
      <c r="H221" s="38"/>
      <c r="I221" s="38"/>
      <c r="J221" s="27"/>
      <c r="K221" s="27"/>
    </row>
  </sheetData>
  <sheetProtection password="CC59" sheet="1" objects="1" scenarios="1" formatRows="0" selectLockedCells="1" sort="0" autoFilter="0" pivotTables="0"/>
  <mergeCells count="12">
    <mergeCell ref="K1:L1"/>
    <mergeCell ref="H6:I6"/>
    <mergeCell ref="E3:G3"/>
    <mergeCell ref="E4:G4"/>
    <mergeCell ref="E5:G5"/>
    <mergeCell ref="I3:L4"/>
    <mergeCell ref="C8:K8"/>
    <mergeCell ref="I5:L5"/>
    <mergeCell ref="A6:A7"/>
    <mergeCell ref="B6:B7"/>
    <mergeCell ref="C6:C7"/>
    <mergeCell ref="D6:E6"/>
  </mergeCells>
  <dataValidations count="3">
    <dataValidation type="whole" allowBlank="1" showInputMessage="1" showErrorMessage="1" sqref="L9:L158">
      <formula1>0</formula1>
      <formula2>99999999</formula2>
    </dataValidation>
    <dataValidation type="list" allowBlank="1" showInputMessage="1" showErrorMessage="1" sqref="F9:F158">
      <formula1>"市販用,業務用"</formula1>
    </dataValidation>
    <dataValidation type="list" allowBlank="1" showInputMessage="1" showErrorMessage="1" sqref="H9:I158">
      <formula1>"○"</formula1>
    </dataValidation>
  </dataValidations>
  <printOptions/>
  <pageMargins left="0.3937007874015748" right="0.3937007874015748" top="0.7480314960629921" bottom="0.7480314960629921" header="0.31496062992125984" footer="0.31496062992125984"/>
  <pageSetup fitToHeight="0" horizontalDpi="600" verticalDpi="600" orientation="portrait" paperSize="9" scale="62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9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127" customWidth="1"/>
    <col min="3" max="4" width="12.421875" style="127" customWidth="1"/>
    <col min="5" max="5" width="9.00390625" style="127" customWidth="1"/>
    <col min="6" max="6" width="19.8515625" style="143" bestFit="1" customWidth="1"/>
    <col min="7" max="16384" width="9.00390625" style="127" customWidth="1"/>
  </cols>
  <sheetData>
    <row r="1" spans="1:10" ht="12">
      <c r="A1" s="125" t="s">
        <v>696</v>
      </c>
      <c r="B1" s="154" t="s">
        <v>697</v>
      </c>
      <c r="C1" s="125" t="s">
        <v>698</v>
      </c>
      <c r="D1" s="125" t="s">
        <v>699</v>
      </c>
      <c r="E1" s="125" t="s">
        <v>692</v>
      </c>
      <c r="F1" s="126" t="s">
        <v>693</v>
      </c>
      <c r="G1" s="125" t="s">
        <v>23</v>
      </c>
      <c r="H1" s="125" t="s">
        <v>694</v>
      </c>
      <c r="I1" s="125" t="s">
        <v>775</v>
      </c>
      <c r="J1" s="125" t="s">
        <v>776</v>
      </c>
    </row>
    <row r="2" spans="1:10" ht="12">
      <c r="A2" s="128">
        <f>IF(B2=0,0,1)</f>
        <v>0</v>
      </c>
      <c r="B2" s="129">
        <f>IF(SUM(I2:J2)&gt;0,1,0)</f>
        <v>0</v>
      </c>
      <c r="C2" s="130" t="str">
        <f>E2&amp;"市販用"</f>
        <v>110101市販用</v>
      </c>
      <c r="D2" s="130" t="str">
        <f>E2&amp;"業務用"</f>
        <v>110101業務用</v>
      </c>
      <c r="E2" s="131" t="s">
        <v>135</v>
      </c>
      <c r="F2" s="58" t="str">
        <f aca="true" t="shared" si="0" ref="F2:F65">VLOOKUP(E2,銘柄ｺｰﾄﾞ,5,FALSE)</f>
        <v>かつお</v>
      </c>
      <c r="G2" s="132">
        <f aca="true" t="shared" si="1" ref="G2:G65">SUMIF(銘柄種別,C2,数量)</f>
        <v>0</v>
      </c>
      <c r="H2" s="132">
        <f aca="true" t="shared" si="2" ref="H2:H65">SUMIF(銘柄種別,D2,数量)</f>
        <v>0</v>
      </c>
      <c r="I2" s="132">
        <f aca="true" t="shared" si="3" ref="I2:I65">SUMIF(銘柄種別,C2,種類)</f>
        <v>0</v>
      </c>
      <c r="J2" s="132">
        <f aca="true" t="shared" si="4" ref="J2:J65">SUMIF(銘柄種別,D2,種類)</f>
        <v>0</v>
      </c>
    </row>
    <row r="3" spans="1:10" ht="12">
      <c r="A3" s="128">
        <f>IF(B3=0,0,MAX(A2)+1)</f>
        <v>0</v>
      </c>
      <c r="B3" s="129">
        <f aca="true" t="shared" si="5" ref="B3:B66">IF(SUM(I3:J3)&gt;0,1,0)</f>
        <v>0</v>
      </c>
      <c r="C3" s="130" t="str">
        <f aca="true" t="shared" si="6" ref="C3:C66">E3&amp;"市販用"</f>
        <v>110102市販用</v>
      </c>
      <c r="D3" s="130" t="str">
        <f aca="true" t="shared" si="7" ref="D3:D66">E3&amp;"業務用"</f>
        <v>110102業務用</v>
      </c>
      <c r="E3" s="131" t="s">
        <v>136</v>
      </c>
      <c r="F3" s="58" t="str">
        <f t="shared" si="0"/>
        <v>まぐろ</v>
      </c>
      <c r="G3" s="132">
        <f t="shared" si="1"/>
        <v>0</v>
      </c>
      <c r="H3" s="132">
        <f t="shared" si="2"/>
        <v>0</v>
      </c>
      <c r="I3" s="132">
        <f t="shared" si="3"/>
        <v>0</v>
      </c>
      <c r="J3" s="132">
        <f t="shared" si="4"/>
        <v>0</v>
      </c>
    </row>
    <row r="4" spans="1:10" ht="12">
      <c r="A4" s="128">
        <f>IF(B4=0,0,MAX(A$2:A3)+1)</f>
        <v>0</v>
      </c>
      <c r="B4" s="129">
        <f t="shared" si="5"/>
        <v>0</v>
      </c>
      <c r="C4" s="130" t="str">
        <f t="shared" si="6"/>
        <v>110299市販用</v>
      </c>
      <c r="D4" s="130" t="str">
        <f t="shared" si="7"/>
        <v>110299業務用</v>
      </c>
      <c r="E4" s="131" t="s">
        <v>138</v>
      </c>
      <c r="F4" s="58" t="str">
        <f t="shared" si="0"/>
        <v>かじき類</v>
      </c>
      <c r="G4" s="132">
        <f t="shared" si="1"/>
        <v>0</v>
      </c>
      <c r="H4" s="132">
        <f t="shared" si="2"/>
        <v>0</v>
      </c>
      <c r="I4" s="132">
        <f t="shared" si="3"/>
        <v>0</v>
      </c>
      <c r="J4" s="132">
        <f t="shared" si="4"/>
        <v>0</v>
      </c>
    </row>
    <row r="5" spans="1:10" ht="12">
      <c r="A5" s="128">
        <f>IF(B5=0,0,MAX(A$2:A4)+1)</f>
        <v>0</v>
      </c>
      <c r="B5" s="129">
        <f t="shared" si="5"/>
        <v>0</v>
      </c>
      <c r="C5" s="130" t="str">
        <f t="shared" si="6"/>
        <v>110399市販用</v>
      </c>
      <c r="D5" s="130" t="str">
        <f t="shared" si="7"/>
        <v>110399業務用</v>
      </c>
      <c r="E5" s="131" t="s">
        <v>140</v>
      </c>
      <c r="F5" s="58" t="str">
        <f t="shared" si="0"/>
        <v>かれい類</v>
      </c>
      <c r="G5" s="132">
        <f t="shared" si="1"/>
        <v>0</v>
      </c>
      <c r="H5" s="132">
        <f t="shared" si="2"/>
        <v>0</v>
      </c>
      <c r="I5" s="132">
        <f t="shared" si="3"/>
        <v>0</v>
      </c>
      <c r="J5" s="132">
        <f t="shared" si="4"/>
        <v>0</v>
      </c>
    </row>
    <row r="6" spans="1:10" ht="12">
      <c r="A6" s="128">
        <f>IF(B6=0,0,MAX(A$2:A5)+1)</f>
        <v>0</v>
      </c>
      <c r="B6" s="129">
        <f t="shared" si="5"/>
        <v>0</v>
      </c>
      <c r="C6" s="130" t="str">
        <f t="shared" si="6"/>
        <v>110401市販用</v>
      </c>
      <c r="D6" s="130" t="str">
        <f t="shared" si="7"/>
        <v>110401業務用</v>
      </c>
      <c r="E6" s="131" t="s">
        <v>141</v>
      </c>
      <c r="F6" s="58" t="str">
        <f t="shared" si="0"/>
        <v>たら</v>
      </c>
      <c r="G6" s="132">
        <f t="shared" si="1"/>
        <v>0</v>
      </c>
      <c r="H6" s="132">
        <f t="shared" si="2"/>
        <v>0</v>
      </c>
      <c r="I6" s="132">
        <f t="shared" si="3"/>
        <v>0</v>
      </c>
      <c r="J6" s="132">
        <f t="shared" si="4"/>
        <v>0</v>
      </c>
    </row>
    <row r="7" spans="1:10" ht="12">
      <c r="A7" s="128">
        <f>IF(B7=0,0,MAX(A$2:A6)+1)</f>
        <v>0</v>
      </c>
      <c r="B7" s="129">
        <f t="shared" si="5"/>
        <v>0</v>
      </c>
      <c r="C7" s="130" t="str">
        <f t="shared" si="6"/>
        <v>110501市販用</v>
      </c>
      <c r="D7" s="130" t="str">
        <f t="shared" si="7"/>
        <v>110501業務用</v>
      </c>
      <c r="E7" s="131" t="s">
        <v>142</v>
      </c>
      <c r="F7" s="58" t="str">
        <f t="shared" si="0"/>
        <v>さけ</v>
      </c>
      <c r="G7" s="132">
        <f t="shared" si="1"/>
        <v>0</v>
      </c>
      <c r="H7" s="132">
        <f t="shared" si="2"/>
        <v>0</v>
      </c>
      <c r="I7" s="132">
        <f t="shared" si="3"/>
        <v>0</v>
      </c>
      <c r="J7" s="132">
        <f t="shared" si="4"/>
        <v>0</v>
      </c>
    </row>
    <row r="8" spans="1:10" ht="12">
      <c r="A8" s="128">
        <f>IF(B8=0,0,MAX(A$2:A7)+1)</f>
        <v>0</v>
      </c>
      <c r="B8" s="129">
        <f t="shared" si="5"/>
        <v>0</v>
      </c>
      <c r="C8" s="130" t="str">
        <f t="shared" si="6"/>
        <v>110511市販用</v>
      </c>
      <c r="D8" s="130" t="str">
        <f t="shared" si="7"/>
        <v>110511業務用</v>
      </c>
      <c r="E8" s="131" t="s">
        <v>143</v>
      </c>
      <c r="F8" s="58" t="str">
        <f t="shared" si="0"/>
        <v>ます</v>
      </c>
      <c r="G8" s="132">
        <f t="shared" si="1"/>
        <v>0</v>
      </c>
      <c r="H8" s="132">
        <f t="shared" si="2"/>
        <v>0</v>
      </c>
      <c r="I8" s="132">
        <f t="shared" si="3"/>
        <v>0</v>
      </c>
      <c r="J8" s="132">
        <f t="shared" si="4"/>
        <v>0</v>
      </c>
    </row>
    <row r="9" spans="1:10" ht="12">
      <c r="A9" s="128">
        <f>IF(B9=0,0,MAX(A$2:A8)+1)</f>
        <v>0</v>
      </c>
      <c r="B9" s="129">
        <f t="shared" si="5"/>
        <v>0</v>
      </c>
      <c r="C9" s="130" t="str">
        <f t="shared" si="6"/>
        <v>110601市販用</v>
      </c>
      <c r="D9" s="130" t="str">
        <f t="shared" si="7"/>
        <v>110601業務用</v>
      </c>
      <c r="E9" s="131" t="s">
        <v>145</v>
      </c>
      <c r="F9" s="58" t="str">
        <f t="shared" si="0"/>
        <v>赤魚</v>
      </c>
      <c r="G9" s="132">
        <f t="shared" si="1"/>
        <v>0</v>
      </c>
      <c r="H9" s="132">
        <f t="shared" si="2"/>
        <v>0</v>
      </c>
      <c r="I9" s="132">
        <f t="shared" si="3"/>
        <v>0</v>
      </c>
      <c r="J9" s="132">
        <f t="shared" si="4"/>
        <v>0</v>
      </c>
    </row>
    <row r="10" spans="1:10" ht="12">
      <c r="A10" s="128">
        <f>IF(B10=0,0,MAX(A$2:A9)+1)</f>
        <v>0</v>
      </c>
      <c r="B10" s="129">
        <f t="shared" si="5"/>
        <v>0</v>
      </c>
      <c r="C10" s="130" t="str">
        <f t="shared" si="6"/>
        <v>110701市販用</v>
      </c>
      <c r="D10" s="130" t="str">
        <f t="shared" si="7"/>
        <v>110701業務用</v>
      </c>
      <c r="E10" s="131" t="s">
        <v>148</v>
      </c>
      <c r="F10" s="58" t="str">
        <f t="shared" si="0"/>
        <v>あじ</v>
      </c>
      <c r="G10" s="132">
        <f t="shared" si="1"/>
        <v>0</v>
      </c>
      <c r="H10" s="132">
        <f t="shared" si="2"/>
        <v>0</v>
      </c>
      <c r="I10" s="132">
        <f t="shared" si="3"/>
        <v>0</v>
      </c>
      <c r="J10" s="132">
        <f t="shared" si="4"/>
        <v>0</v>
      </c>
    </row>
    <row r="11" spans="1:10" ht="12">
      <c r="A11" s="128">
        <f>IF(B11=0,0,MAX(A$2:A10)+1)</f>
        <v>0</v>
      </c>
      <c r="B11" s="129">
        <f t="shared" si="5"/>
        <v>0</v>
      </c>
      <c r="C11" s="130" t="str">
        <f t="shared" si="6"/>
        <v>110711市販用</v>
      </c>
      <c r="D11" s="130" t="str">
        <f t="shared" si="7"/>
        <v>110711業務用</v>
      </c>
      <c r="E11" s="131" t="s">
        <v>149</v>
      </c>
      <c r="F11" s="58" t="str">
        <f t="shared" si="0"/>
        <v>さば</v>
      </c>
      <c r="G11" s="132">
        <f t="shared" si="1"/>
        <v>0</v>
      </c>
      <c r="H11" s="132">
        <f t="shared" si="2"/>
        <v>0</v>
      </c>
      <c r="I11" s="132">
        <f t="shared" si="3"/>
        <v>0</v>
      </c>
      <c r="J11" s="132">
        <f t="shared" si="4"/>
        <v>0</v>
      </c>
    </row>
    <row r="12" spans="1:10" ht="12">
      <c r="A12" s="128">
        <f>IF(B12=0,0,MAX(A$2:A11)+1)</f>
        <v>0</v>
      </c>
      <c r="B12" s="129">
        <f t="shared" si="5"/>
        <v>0</v>
      </c>
      <c r="C12" s="130" t="str">
        <f t="shared" si="6"/>
        <v>119999市販用</v>
      </c>
      <c r="D12" s="130" t="str">
        <f t="shared" si="7"/>
        <v>119999業務用</v>
      </c>
      <c r="E12" s="131" t="s">
        <v>150</v>
      </c>
      <c r="F12" s="58" t="str">
        <f t="shared" si="0"/>
        <v>その他の魚類</v>
      </c>
      <c r="G12" s="132">
        <f t="shared" si="1"/>
        <v>0</v>
      </c>
      <c r="H12" s="132">
        <f t="shared" si="2"/>
        <v>0</v>
      </c>
      <c r="I12" s="132">
        <f t="shared" si="3"/>
        <v>0</v>
      </c>
      <c r="J12" s="132">
        <f t="shared" si="4"/>
        <v>0</v>
      </c>
    </row>
    <row r="13" spans="1:10" ht="12">
      <c r="A13" s="128">
        <f>IF(B13=0,0,MAX(A$2:A12)+1)</f>
        <v>0</v>
      </c>
      <c r="B13" s="129">
        <f t="shared" si="5"/>
        <v>0</v>
      </c>
      <c r="C13" s="130" t="str">
        <f t="shared" si="6"/>
        <v>120101市販用</v>
      </c>
      <c r="D13" s="130" t="str">
        <f t="shared" si="7"/>
        <v>120101業務用</v>
      </c>
      <c r="E13" s="131" t="s">
        <v>154</v>
      </c>
      <c r="F13" s="58" t="str">
        <f t="shared" si="0"/>
        <v>殻付えび</v>
      </c>
      <c r="G13" s="132">
        <f t="shared" si="1"/>
        <v>0</v>
      </c>
      <c r="H13" s="132">
        <f t="shared" si="2"/>
        <v>0</v>
      </c>
      <c r="I13" s="132">
        <f t="shared" si="3"/>
        <v>0</v>
      </c>
      <c r="J13" s="132">
        <f t="shared" si="4"/>
        <v>0</v>
      </c>
    </row>
    <row r="14" spans="1:10" ht="12">
      <c r="A14" s="128">
        <f>IF(B14=0,0,MAX(A$2:A13)+1)</f>
        <v>0</v>
      </c>
      <c r="B14" s="129">
        <f t="shared" si="5"/>
        <v>0</v>
      </c>
      <c r="C14" s="130" t="str">
        <f t="shared" si="6"/>
        <v>120102市販用</v>
      </c>
      <c r="D14" s="130" t="str">
        <f t="shared" si="7"/>
        <v>120102業務用</v>
      </c>
      <c r="E14" s="131" t="s">
        <v>155</v>
      </c>
      <c r="F14" s="58" t="str">
        <f t="shared" si="0"/>
        <v>むきえび</v>
      </c>
      <c r="G14" s="132">
        <f t="shared" si="1"/>
        <v>0</v>
      </c>
      <c r="H14" s="132">
        <f t="shared" si="2"/>
        <v>0</v>
      </c>
      <c r="I14" s="132">
        <f t="shared" si="3"/>
        <v>0</v>
      </c>
      <c r="J14" s="132">
        <f t="shared" si="4"/>
        <v>0</v>
      </c>
    </row>
    <row r="15" spans="1:10" ht="12">
      <c r="A15" s="128">
        <f>IF(B15=0,0,MAX(A$2:A14)+1)</f>
        <v>0</v>
      </c>
      <c r="B15" s="129">
        <f t="shared" si="5"/>
        <v>0</v>
      </c>
      <c r="C15" s="130" t="str">
        <f t="shared" si="6"/>
        <v>120199市販用</v>
      </c>
      <c r="D15" s="130" t="str">
        <f t="shared" si="7"/>
        <v>120199業務用</v>
      </c>
      <c r="E15" s="131" t="s">
        <v>157</v>
      </c>
      <c r="F15" s="58" t="str">
        <f t="shared" si="0"/>
        <v>その他のえび</v>
      </c>
      <c r="G15" s="132">
        <f t="shared" si="1"/>
        <v>0</v>
      </c>
      <c r="H15" s="132">
        <f t="shared" si="2"/>
        <v>0</v>
      </c>
      <c r="I15" s="132">
        <f t="shared" si="3"/>
        <v>0</v>
      </c>
      <c r="J15" s="132">
        <f t="shared" si="4"/>
        <v>0</v>
      </c>
    </row>
    <row r="16" spans="1:10" ht="12">
      <c r="A16" s="128">
        <f>IF(B16=0,0,MAX(A$2:A15)+1)</f>
        <v>0</v>
      </c>
      <c r="B16" s="129">
        <f t="shared" si="5"/>
        <v>0</v>
      </c>
      <c r="C16" s="130" t="str">
        <f t="shared" si="6"/>
        <v>120201市販用</v>
      </c>
      <c r="D16" s="130" t="str">
        <f t="shared" si="7"/>
        <v>120201業務用</v>
      </c>
      <c r="E16" s="131" t="s">
        <v>159</v>
      </c>
      <c r="F16" s="58" t="str">
        <f t="shared" si="0"/>
        <v>たらばがに</v>
      </c>
      <c r="G16" s="132">
        <f t="shared" si="1"/>
        <v>0</v>
      </c>
      <c r="H16" s="132">
        <f t="shared" si="2"/>
        <v>0</v>
      </c>
      <c r="I16" s="132">
        <f t="shared" si="3"/>
        <v>0</v>
      </c>
      <c r="J16" s="132">
        <f t="shared" si="4"/>
        <v>0</v>
      </c>
    </row>
    <row r="17" spans="1:10" ht="12">
      <c r="A17" s="128">
        <f>IF(B17=0,0,MAX(A$2:A16)+1)</f>
        <v>0</v>
      </c>
      <c r="B17" s="129">
        <f t="shared" si="5"/>
        <v>0</v>
      </c>
      <c r="C17" s="130" t="str">
        <f t="shared" si="6"/>
        <v>120202市販用</v>
      </c>
      <c r="D17" s="130" t="str">
        <f t="shared" si="7"/>
        <v>120202業務用</v>
      </c>
      <c r="E17" s="131" t="s">
        <v>160</v>
      </c>
      <c r="F17" s="58" t="str">
        <f t="shared" si="0"/>
        <v>ずわいがに</v>
      </c>
      <c r="G17" s="132">
        <f t="shared" si="1"/>
        <v>0</v>
      </c>
      <c r="H17" s="132">
        <f t="shared" si="2"/>
        <v>0</v>
      </c>
      <c r="I17" s="132">
        <f t="shared" si="3"/>
        <v>0</v>
      </c>
      <c r="J17" s="132">
        <f t="shared" si="4"/>
        <v>0</v>
      </c>
    </row>
    <row r="18" spans="1:10" ht="12">
      <c r="A18" s="128">
        <f>IF(B18=0,0,MAX(A$2:A17)+1)</f>
        <v>0</v>
      </c>
      <c r="B18" s="129">
        <f t="shared" si="5"/>
        <v>0</v>
      </c>
      <c r="C18" s="130" t="str">
        <f t="shared" si="6"/>
        <v>120203市販用</v>
      </c>
      <c r="D18" s="130" t="str">
        <f t="shared" si="7"/>
        <v>120203業務用</v>
      </c>
      <c r="E18" s="131" t="s">
        <v>162</v>
      </c>
      <c r="F18" s="58" t="str">
        <f t="shared" si="0"/>
        <v>毛がに</v>
      </c>
      <c r="G18" s="132">
        <f t="shared" si="1"/>
        <v>0</v>
      </c>
      <c r="H18" s="132">
        <f t="shared" si="2"/>
        <v>0</v>
      </c>
      <c r="I18" s="132">
        <f t="shared" si="3"/>
        <v>0</v>
      </c>
      <c r="J18" s="132">
        <f t="shared" si="4"/>
        <v>0</v>
      </c>
    </row>
    <row r="19" spans="1:10" ht="12">
      <c r="A19" s="128">
        <f>IF(B19=0,0,MAX(A$2:A18)+1)</f>
        <v>0</v>
      </c>
      <c r="B19" s="129">
        <f t="shared" si="5"/>
        <v>0</v>
      </c>
      <c r="C19" s="130" t="str">
        <f t="shared" si="6"/>
        <v>120299市販用</v>
      </c>
      <c r="D19" s="130" t="str">
        <f t="shared" si="7"/>
        <v>120299業務用</v>
      </c>
      <c r="E19" s="131" t="s">
        <v>164</v>
      </c>
      <c r="F19" s="58" t="str">
        <f t="shared" si="0"/>
        <v>その他のかに</v>
      </c>
      <c r="G19" s="132">
        <f t="shared" si="1"/>
        <v>0</v>
      </c>
      <c r="H19" s="132">
        <f t="shared" si="2"/>
        <v>0</v>
      </c>
      <c r="I19" s="132">
        <f t="shared" si="3"/>
        <v>0</v>
      </c>
      <c r="J19" s="132">
        <f t="shared" si="4"/>
        <v>0</v>
      </c>
    </row>
    <row r="20" spans="1:10" ht="12">
      <c r="A20" s="128">
        <f>IF(B20=0,0,MAX(A$2:A19)+1)</f>
        <v>0</v>
      </c>
      <c r="B20" s="129">
        <f t="shared" si="5"/>
        <v>0</v>
      </c>
      <c r="C20" s="130" t="str">
        <f t="shared" si="6"/>
        <v>129999市販用</v>
      </c>
      <c r="D20" s="130" t="str">
        <f t="shared" si="7"/>
        <v>129999業務用</v>
      </c>
      <c r="E20" s="131" t="s">
        <v>166</v>
      </c>
      <c r="F20" s="58" t="str">
        <f t="shared" si="0"/>
        <v>その他の甲殻類</v>
      </c>
      <c r="G20" s="132">
        <f t="shared" si="1"/>
        <v>0</v>
      </c>
      <c r="H20" s="132">
        <f t="shared" si="2"/>
        <v>0</v>
      </c>
      <c r="I20" s="132">
        <f t="shared" si="3"/>
        <v>0</v>
      </c>
      <c r="J20" s="132">
        <f t="shared" si="4"/>
        <v>0</v>
      </c>
    </row>
    <row r="21" spans="1:10" ht="12">
      <c r="A21" s="128">
        <f>IF(B21=0,0,MAX(A$2:A20)+1)</f>
        <v>0</v>
      </c>
      <c r="B21" s="129">
        <f t="shared" si="5"/>
        <v>0</v>
      </c>
      <c r="C21" s="130" t="str">
        <f t="shared" si="6"/>
        <v>130101市販用</v>
      </c>
      <c r="D21" s="130" t="str">
        <f t="shared" si="7"/>
        <v>130101業務用</v>
      </c>
      <c r="E21" s="131" t="s">
        <v>169</v>
      </c>
      <c r="F21" s="58" t="str">
        <f t="shared" si="0"/>
        <v>いか</v>
      </c>
      <c r="G21" s="132">
        <f t="shared" si="1"/>
        <v>0</v>
      </c>
      <c r="H21" s="132">
        <f t="shared" si="2"/>
        <v>0</v>
      </c>
      <c r="I21" s="132">
        <f t="shared" si="3"/>
        <v>0</v>
      </c>
      <c r="J21" s="132">
        <f t="shared" si="4"/>
        <v>0</v>
      </c>
    </row>
    <row r="22" spans="1:10" ht="12">
      <c r="A22" s="128">
        <f>IF(B22=0,0,MAX(A$2:A21)+1)</f>
        <v>0</v>
      </c>
      <c r="B22" s="129">
        <f t="shared" si="5"/>
        <v>0</v>
      </c>
      <c r="C22" s="130" t="str">
        <f t="shared" si="6"/>
        <v>130201市販用</v>
      </c>
      <c r="D22" s="130" t="str">
        <f t="shared" si="7"/>
        <v>130201業務用</v>
      </c>
      <c r="E22" s="131" t="s">
        <v>171</v>
      </c>
      <c r="F22" s="58" t="str">
        <f t="shared" si="0"/>
        <v>たこ</v>
      </c>
      <c r="G22" s="132">
        <f t="shared" si="1"/>
        <v>0</v>
      </c>
      <c r="H22" s="132">
        <f t="shared" si="2"/>
        <v>0</v>
      </c>
      <c r="I22" s="132">
        <f t="shared" si="3"/>
        <v>0</v>
      </c>
      <c r="J22" s="132">
        <f t="shared" si="4"/>
        <v>0</v>
      </c>
    </row>
    <row r="23" spans="1:10" ht="12">
      <c r="A23" s="128">
        <f>IF(B23=0,0,MAX(A$2:A22)+1)</f>
        <v>0</v>
      </c>
      <c r="B23" s="129">
        <f t="shared" si="5"/>
        <v>0</v>
      </c>
      <c r="C23" s="130" t="str">
        <f t="shared" si="6"/>
        <v>130301市販用</v>
      </c>
      <c r="D23" s="130" t="str">
        <f t="shared" si="7"/>
        <v>130301業務用</v>
      </c>
      <c r="E23" s="131" t="s">
        <v>177</v>
      </c>
      <c r="F23" s="58" t="str">
        <f t="shared" si="0"/>
        <v>ほたて</v>
      </c>
      <c r="G23" s="132">
        <f t="shared" si="1"/>
        <v>0</v>
      </c>
      <c r="H23" s="132">
        <f t="shared" si="2"/>
        <v>0</v>
      </c>
      <c r="I23" s="132">
        <f t="shared" si="3"/>
        <v>0</v>
      </c>
      <c r="J23" s="132">
        <f t="shared" si="4"/>
        <v>0</v>
      </c>
    </row>
    <row r="24" spans="1:10" ht="12">
      <c r="A24" s="128">
        <f>IF(B24=0,0,MAX(A$2:A23)+1)</f>
        <v>0</v>
      </c>
      <c r="B24" s="129">
        <f t="shared" si="5"/>
        <v>0</v>
      </c>
      <c r="C24" s="130" t="str">
        <f t="shared" si="6"/>
        <v>130311市販用</v>
      </c>
      <c r="D24" s="130" t="str">
        <f t="shared" si="7"/>
        <v>130311業務用</v>
      </c>
      <c r="E24" s="131" t="s">
        <v>173</v>
      </c>
      <c r="F24" s="58" t="str">
        <f t="shared" si="0"/>
        <v>あさり</v>
      </c>
      <c r="G24" s="132">
        <f t="shared" si="1"/>
        <v>0</v>
      </c>
      <c r="H24" s="132">
        <f t="shared" si="2"/>
        <v>0</v>
      </c>
      <c r="I24" s="132">
        <f t="shared" si="3"/>
        <v>0</v>
      </c>
      <c r="J24" s="132">
        <f t="shared" si="4"/>
        <v>0</v>
      </c>
    </row>
    <row r="25" spans="1:10" ht="12">
      <c r="A25" s="128">
        <f>IF(B25=0,0,MAX(A$2:A24)+1)</f>
        <v>0</v>
      </c>
      <c r="B25" s="129">
        <f t="shared" si="5"/>
        <v>0</v>
      </c>
      <c r="C25" s="130" t="str">
        <f t="shared" si="6"/>
        <v>130321市販用</v>
      </c>
      <c r="D25" s="130" t="str">
        <f t="shared" si="7"/>
        <v>130321業務用</v>
      </c>
      <c r="E25" s="131" t="s">
        <v>174</v>
      </c>
      <c r="F25" s="58" t="str">
        <f t="shared" si="0"/>
        <v>かき</v>
      </c>
      <c r="G25" s="132">
        <f t="shared" si="1"/>
        <v>0</v>
      </c>
      <c r="H25" s="132">
        <f t="shared" si="2"/>
        <v>0</v>
      </c>
      <c r="I25" s="132">
        <f t="shared" si="3"/>
        <v>0</v>
      </c>
      <c r="J25" s="132">
        <f t="shared" si="4"/>
        <v>0</v>
      </c>
    </row>
    <row r="26" spans="1:10" ht="12">
      <c r="A26" s="128">
        <f>IF(B26=0,0,MAX(A$2:A25)+1)</f>
        <v>0</v>
      </c>
      <c r="B26" s="129">
        <f t="shared" si="5"/>
        <v>0</v>
      </c>
      <c r="C26" s="130" t="str">
        <f t="shared" si="6"/>
        <v>130399市販用</v>
      </c>
      <c r="D26" s="130" t="str">
        <f t="shared" si="7"/>
        <v>130399業務用</v>
      </c>
      <c r="E26" s="131" t="s">
        <v>176</v>
      </c>
      <c r="F26" s="58" t="str">
        <f t="shared" si="0"/>
        <v>その他の貝</v>
      </c>
      <c r="G26" s="132">
        <f t="shared" si="1"/>
        <v>0</v>
      </c>
      <c r="H26" s="132">
        <f t="shared" si="2"/>
        <v>0</v>
      </c>
      <c r="I26" s="132">
        <f t="shared" si="3"/>
        <v>0</v>
      </c>
      <c r="J26" s="132">
        <f t="shared" si="4"/>
        <v>0</v>
      </c>
    </row>
    <row r="27" spans="1:10" ht="12">
      <c r="A27" s="128">
        <f>IF(B27=0,0,MAX(A$2:A26)+1)</f>
        <v>0</v>
      </c>
      <c r="B27" s="129">
        <f t="shared" si="5"/>
        <v>0</v>
      </c>
      <c r="C27" s="130" t="str">
        <f t="shared" si="6"/>
        <v>139999市販用</v>
      </c>
      <c r="D27" s="130" t="str">
        <f t="shared" si="7"/>
        <v>139999業務用</v>
      </c>
      <c r="E27" s="131" t="s">
        <v>179</v>
      </c>
      <c r="F27" s="58" t="str">
        <f t="shared" si="0"/>
        <v>その他の軟体類</v>
      </c>
      <c r="G27" s="132">
        <f t="shared" si="1"/>
        <v>0</v>
      </c>
      <c r="H27" s="132">
        <f t="shared" si="2"/>
        <v>0</v>
      </c>
      <c r="I27" s="132">
        <f t="shared" si="3"/>
        <v>0</v>
      </c>
      <c r="J27" s="132">
        <f t="shared" si="4"/>
        <v>0</v>
      </c>
    </row>
    <row r="28" spans="1:10" ht="12">
      <c r="A28" s="128">
        <f>IF(B28=0,0,MAX(A$2:A27)+1)</f>
        <v>0</v>
      </c>
      <c r="B28" s="129">
        <f t="shared" si="5"/>
        <v>0</v>
      </c>
      <c r="C28" s="130" t="str">
        <f t="shared" si="6"/>
        <v>140101市販用</v>
      </c>
      <c r="D28" s="130" t="str">
        <f t="shared" si="7"/>
        <v>140101業務用</v>
      </c>
      <c r="E28" s="131" t="s">
        <v>181</v>
      </c>
      <c r="F28" s="58" t="str">
        <f t="shared" si="0"/>
        <v>魚卵</v>
      </c>
      <c r="G28" s="132">
        <f t="shared" si="1"/>
        <v>0</v>
      </c>
      <c r="H28" s="132">
        <f t="shared" si="2"/>
        <v>0</v>
      </c>
      <c r="I28" s="132">
        <f t="shared" si="3"/>
        <v>0</v>
      </c>
      <c r="J28" s="132">
        <f t="shared" si="4"/>
        <v>0</v>
      </c>
    </row>
    <row r="29" spans="1:10" ht="12">
      <c r="A29" s="128">
        <f>IF(B29=0,0,MAX(A$2:A28)+1)</f>
        <v>0</v>
      </c>
      <c r="B29" s="129">
        <f t="shared" si="5"/>
        <v>0</v>
      </c>
      <c r="C29" s="130" t="str">
        <f t="shared" si="6"/>
        <v>150101市販用</v>
      </c>
      <c r="D29" s="130" t="str">
        <f t="shared" si="7"/>
        <v>150101業務用</v>
      </c>
      <c r="E29" s="131" t="s">
        <v>183</v>
      </c>
      <c r="F29" s="58" t="str">
        <f t="shared" si="0"/>
        <v>海藻</v>
      </c>
      <c r="G29" s="132">
        <f t="shared" si="1"/>
        <v>0</v>
      </c>
      <c r="H29" s="132">
        <f t="shared" si="2"/>
        <v>0</v>
      </c>
      <c r="I29" s="132">
        <f t="shared" si="3"/>
        <v>0</v>
      </c>
      <c r="J29" s="132">
        <f t="shared" si="4"/>
        <v>0</v>
      </c>
    </row>
    <row r="30" spans="1:10" ht="12">
      <c r="A30" s="128">
        <f>IF(B30=0,0,MAX(A$2:A29)+1)</f>
        <v>0</v>
      </c>
      <c r="B30" s="129">
        <f t="shared" si="5"/>
        <v>0</v>
      </c>
      <c r="C30" s="130" t="str">
        <f t="shared" si="6"/>
        <v>160101市販用</v>
      </c>
      <c r="D30" s="130" t="str">
        <f t="shared" si="7"/>
        <v>160101業務用</v>
      </c>
      <c r="E30" s="131" t="s">
        <v>184</v>
      </c>
      <c r="F30" s="58" t="str">
        <f t="shared" si="0"/>
        <v>シーフードミックス</v>
      </c>
      <c r="G30" s="132">
        <f t="shared" si="1"/>
        <v>0</v>
      </c>
      <c r="H30" s="132">
        <f t="shared" si="2"/>
        <v>0</v>
      </c>
      <c r="I30" s="132">
        <f t="shared" si="3"/>
        <v>0</v>
      </c>
      <c r="J30" s="132">
        <f t="shared" si="4"/>
        <v>0</v>
      </c>
    </row>
    <row r="31" spans="1:10" ht="12">
      <c r="A31" s="128">
        <f>IF(B31=0,0,MAX(A$2:A30)+1)</f>
        <v>0</v>
      </c>
      <c r="B31" s="129">
        <f t="shared" si="5"/>
        <v>0</v>
      </c>
      <c r="C31" s="130" t="str">
        <f t="shared" si="6"/>
        <v>199999市販用</v>
      </c>
      <c r="D31" s="130" t="str">
        <f t="shared" si="7"/>
        <v>199999業務用</v>
      </c>
      <c r="E31" s="131" t="s">
        <v>185</v>
      </c>
      <c r="F31" s="58" t="str">
        <f t="shared" si="0"/>
        <v>その他の水産物</v>
      </c>
      <c r="G31" s="132">
        <f t="shared" si="1"/>
        <v>0</v>
      </c>
      <c r="H31" s="132">
        <f t="shared" si="2"/>
        <v>0</v>
      </c>
      <c r="I31" s="132">
        <f t="shared" si="3"/>
        <v>0</v>
      </c>
      <c r="J31" s="132">
        <f t="shared" si="4"/>
        <v>0</v>
      </c>
    </row>
    <row r="32" spans="1:10" ht="12">
      <c r="A32" s="128">
        <f>IF(B32=0,0,MAX(A$2:A31)+1)</f>
        <v>0</v>
      </c>
      <c r="B32" s="129">
        <f t="shared" si="5"/>
        <v>0</v>
      </c>
      <c r="C32" s="130" t="str">
        <f t="shared" si="6"/>
        <v>210101市販用</v>
      </c>
      <c r="D32" s="130" t="str">
        <f t="shared" si="7"/>
        <v>210101業務用</v>
      </c>
      <c r="E32" s="131" t="s">
        <v>189</v>
      </c>
      <c r="F32" s="58" t="str">
        <f t="shared" si="0"/>
        <v>えだ豆</v>
      </c>
      <c r="G32" s="132">
        <f t="shared" si="1"/>
        <v>0</v>
      </c>
      <c r="H32" s="132">
        <f t="shared" si="2"/>
        <v>0</v>
      </c>
      <c r="I32" s="132">
        <f t="shared" si="3"/>
        <v>0</v>
      </c>
      <c r="J32" s="132">
        <f t="shared" si="4"/>
        <v>0</v>
      </c>
    </row>
    <row r="33" spans="1:10" ht="12">
      <c r="A33" s="128">
        <f>IF(B33=0,0,MAX(A$2:A32)+1)</f>
        <v>0</v>
      </c>
      <c r="B33" s="129">
        <f t="shared" si="5"/>
        <v>0</v>
      </c>
      <c r="C33" s="130" t="str">
        <f t="shared" si="6"/>
        <v>210102市販用</v>
      </c>
      <c r="D33" s="130" t="str">
        <f t="shared" si="7"/>
        <v>210102業務用</v>
      </c>
      <c r="E33" s="131" t="s">
        <v>191</v>
      </c>
      <c r="F33" s="58" t="str">
        <f t="shared" si="0"/>
        <v>大豆</v>
      </c>
      <c r="G33" s="132">
        <f t="shared" si="1"/>
        <v>0</v>
      </c>
      <c r="H33" s="132">
        <f t="shared" si="2"/>
        <v>0</v>
      </c>
      <c r="I33" s="132">
        <f t="shared" si="3"/>
        <v>0</v>
      </c>
      <c r="J33" s="132">
        <f t="shared" si="4"/>
        <v>0</v>
      </c>
    </row>
    <row r="34" spans="1:10" ht="12">
      <c r="A34" s="128">
        <f>IF(B34=0,0,MAX(A$2:A33)+1)</f>
        <v>0</v>
      </c>
      <c r="B34" s="129">
        <f t="shared" si="5"/>
        <v>0</v>
      </c>
      <c r="C34" s="130" t="str">
        <f t="shared" si="6"/>
        <v>210201市販用</v>
      </c>
      <c r="D34" s="130" t="str">
        <f t="shared" si="7"/>
        <v>210201業務用</v>
      </c>
      <c r="E34" s="131" t="s">
        <v>194</v>
      </c>
      <c r="F34" s="58" t="str">
        <f t="shared" si="0"/>
        <v>グリンピース</v>
      </c>
      <c r="G34" s="132">
        <f t="shared" si="1"/>
        <v>0</v>
      </c>
      <c r="H34" s="132">
        <f t="shared" si="2"/>
        <v>0</v>
      </c>
      <c r="I34" s="132">
        <f t="shared" si="3"/>
        <v>0</v>
      </c>
      <c r="J34" s="132">
        <f t="shared" si="4"/>
        <v>0</v>
      </c>
    </row>
    <row r="35" spans="1:10" ht="12">
      <c r="A35" s="128">
        <f>IF(B35=0,0,MAX(A$2:A34)+1)</f>
        <v>0</v>
      </c>
      <c r="B35" s="129">
        <f t="shared" si="5"/>
        <v>0</v>
      </c>
      <c r="C35" s="130" t="str">
        <f t="shared" si="6"/>
        <v>210202市販用</v>
      </c>
      <c r="D35" s="130" t="str">
        <f t="shared" si="7"/>
        <v>210202業務用</v>
      </c>
      <c r="E35" s="131" t="s">
        <v>195</v>
      </c>
      <c r="F35" s="58" t="str">
        <f t="shared" si="0"/>
        <v>きぬさや</v>
      </c>
      <c r="G35" s="132">
        <f t="shared" si="1"/>
        <v>0</v>
      </c>
      <c r="H35" s="132">
        <f t="shared" si="2"/>
        <v>0</v>
      </c>
      <c r="I35" s="132">
        <f t="shared" si="3"/>
        <v>0</v>
      </c>
      <c r="J35" s="132">
        <f t="shared" si="4"/>
        <v>0</v>
      </c>
    </row>
    <row r="36" spans="1:10" ht="12">
      <c r="A36" s="128">
        <f>IF(B36=0,0,MAX(A$2:A35)+1)</f>
        <v>0</v>
      </c>
      <c r="B36" s="129">
        <f t="shared" si="5"/>
        <v>0</v>
      </c>
      <c r="C36" s="130" t="str">
        <f t="shared" si="6"/>
        <v>210301市販用</v>
      </c>
      <c r="D36" s="130" t="str">
        <f t="shared" si="7"/>
        <v>210301業務用</v>
      </c>
      <c r="E36" s="131" t="s">
        <v>197</v>
      </c>
      <c r="F36" s="58" t="str">
        <f t="shared" si="0"/>
        <v>さやいんげん</v>
      </c>
      <c r="G36" s="132">
        <f t="shared" si="1"/>
        <v>0</v>
      </c>
      <c r="H36" s="132">
        <f t="shared" si="2"/>
        <v>0</v>
      </c>
      <c r="I36" s="132">
        <f t="shared" si="3"/>
        <v>0</v>
      </c>
      <c r="J36" s="132">
        <f t="shared" si="4"/>
        <v>0</v>
      </c>
    </row>
    <row r="37" spans="1:10" ht="12">
      <c r="A37" s="128">
        <f>IF(B37=0,0,MAX(A$2:A36)+1)</f>
        <v>0</v>
      </c>
      <c r="B37" s="129">
        <f t="shared" si="5"/>
        <v>0</v>
      </c>
      <c r="C37" s="130" t="str">
        <f t="shared" si="6"/>
        <v>210302市販用</v>
      </c>
      <c r="D37" s="130" t="str">
        <f t="shared" si="7"/>
        <v>210302業務用</v>
      </c>
      <c r="E37" s="131" t="s">
        <v>199</v>
      </c>
      <c r="F37" s="58" t="str">
        <f t="shared" si="0"/>
        <v>いんげん豆</v>
      </c>
      <c r="G37" s="132">
        <f t="shared" si="1"/>
        <v>0</v>
      </c>
      <c r="H37" s="132">
        <f t="shared" si="2"/>
        <v>0</v>
      </c>
      <c r="I37" s="132">
        <f t="shared" si="3"/>
        <v>0</v>
      </c>
      <c r="J37" s="132">
        <f t="shared" si="4"/>
        <v>0</v>
      </c>
    </row>
    <row r="38" spans="1:10" ht="12">
      <c r="A38" s="128">
        <f>IF(B38=0,0,MAX(A$2:A37)+1)</f>
        <v>0</v>
      </c>
      <c r="B38" s="129">
        <f t="shared" si="5"/>
        <v>0</v>
      </c>
      <c r="C38" s="130" t="str">
        <f t="shared" si="6"/>
        <v>219901市販用</v>
      </c>
      <c r="D38" s="130" t="str">
        <f t="shared" si="7"/>
        <v>219901業務用</v>
      </c>
      <c r="E38" s="131" t="s">
        <v>201</v>
      </c>
      <c r="F38" s="58" t="str">
        <f t="shared" si="0"/>
        <v>そら豆</v>
      </c>
      <c r="G38" s="132">
        <f t="shared" si="1"/>
        <v>0</v>
      </c>
      <c r="H38" s="132">
        <f t="shared" si="2"/>
        <v>0</v>
      </c>
      <c r="I38" s="132">
        <f t="shared" si="3"/>
        <v>0</v>
      </c>
      <c r="J38" s="132">
        <f t="shared" si="4"/>
        <v>0</v>
      </c>
    </row>
    <row r="39" spans="1:10" ht="12">
      <c r="A39" s="128">
        <f>IF(B39=0,0,MAX(A$2:A38)+1)</f>
        <v>0</v>
      </c>
      <c r="B39" s="129">
        <f t="shared" si="5"/>
        <v>0</v>
      </c>
      <c r="C39" s="130" t="str">
        <f t="shared" si="6"/>
        <v>219999市販用</v>
      </c>
      <c r="D39" s="130" t="str">
        <f t="shared" si="7"/>
        <v>219999業務用</v>
      </c>
      <c r="E39" s="131" t="s">
        <v>202</v>
      </c>
      <c r="F39" s="58" t="str">
        <f t="shared" si="0"/>
        <v>その他豆類</v>
      </c>
      <c r="G39" s="132">
        <f t="shared" si="1"/>
        <v>0</v>
      </c>
      <c r="H39" s="132">
        <f t="shared" si="2"/>
        <v>0</v>
      </c>
      <c r="I39" s="132">
        <f t="shared" si="3"/>
        <v>0</v>
      </c>
      <c r="J39" s="132">
        <f t="shared" si="4"/>
        <v>0</v>
      </c>
    </row>
    <row r="40" spans="1:10" ht="12">
      <c r="A40" s="128">
        <f>IF(B40=0,0,MAX(A$2:A39)+1)</f>
        <v>0</v>
      </c>
      <c r="B40" s="129">
        <f t="shared" si="5"/>
        <v>0</v>
      </c>
      <c r="C40" s="130" t="str">
        <f t="shared" si="6"/>
        <v>220101市販用</v>
      </c>
      <c r="D40" s="130" t="str">
        <f t="shared" si="7"/>
        <v>220101業務用</v>
      </c>
      <c r="E40" s="131" t="s">
        <v>204</v>
      </c>
      <c r="F40" s="58" t="str">
        <f t="shared" si="0"/>
        <v>ボイルポテト</v>
      </c>
      <c r="G40" s="132">
        <f t="shared" si="1"/>
        <v>0</v>
      </c>
      <c r="H40" s="132">
        <f t="shared" si="2"/>
        <v>0</v>
      </c>
      <c r="I40" s="132">
        <f t="shared" si="3"/>
        <v>0</v>
      </c>
      <c r="J40" s="132">
        <f t="shared" si="4"/>
        <v>0</v>
      </c>
    </row>
    <row r="41" spans="1:10" ht="12">
      <c r="A41" s="128">
        <f>IF(B41=0,0,MAX(A$2:A40)+1)</f>
        <v>0</v>
      </c>
      <c r="B41" s="129">
        <f t="shared" si="5"/>
        <v>0</v>
      </c>
      <c r="C41" s="130" t="str">
        <f t="shared" si="6"/>
        <v>220102市販用</v>
      </c>
      <c r="D41" s="130" t="str">
        <f t="shared" si="7"/>
        <v>220102業務用</v>
      </c>
      <c r="E41" s="131" t="s">
        <v>205</v>
      </c>
      <c r="F41" s="58" t="str">
        <f t="shared" si="0"/>
        <v>フレンチフライドポテト</v>
      </c>
      <c r="G41" s="132">
        <f t="shared" si="1"/>
        <v>0</v>
      </c>
      <c r="H41" s="132">
        <f t="shared" si="2"/>
        <v>0</v>
      </c>
      <c r="I41" s="132">
        <f t="shared" si="3"/>
        <v>0</v>
      </c>
      <c r="J41" s="132">
        <f t="shared" si="4"/>
        <v>0</v>
      </c>
    </row>
    <row r="42" spans="1:10" ht="12">
      <c r="A42" s="128">
        <f>IF(B42=0,0,MAX(A$2:A41)+1)</f>
        <v>0</v>
      </c>
      <c r="B42" s="129">
        <f t="shared" si="5"/>
        <v>0</v>
      </c>
      <c r="C42" s="130" t="str">
        <f t="shared" si="6"/>
        <v>220199市販用</v>
      </c>
      <c r="D42" s="130" t="str">
        <f t="shared" si="7"/>
        <v>220199業務用</v>
      </c>
      <c r="E42" s="131" t="s">
        <v>207</v>
      </c>
      <c r="F42" s="58" t="str">
        <f t="shared" si="0"/>
        <v>その他ポテト</v>
      </c>
      <c r="G42" s="132">
        <f t="shared" si="1"/>
        <v>0</v>
      </c>
      <c r="H42" s="132">
        <f t="shared" si="2"/>
        <v>0</v>
      </c>
      <c r="I42" s="132">
        <f t="shared" si="3"/>
        <v>0</v>
      </c>
      <c r="J42" s="132">
        <f t="shared" si="4"/>
        <v>0</v>
      </c>
    </row>
    <row r="43" spans="1:10" ht="12">
      <c r="A43" s="128">
        <f>IF(B43=0,0,MAX(A$2:A42)+1)</f>
        <v>0</v>
      </c>
      <c r="B43" s="129">
        <f t="shared" si="5"/>
        <v>0</v>
      </c>
      <c r="C43" s="130" t="str">
        <f t="shared" si="6"/>
        <v>220201市販用</v>
      </c>
      <c r="D43" s="130" t="str">
        <f t="shared" si="7"/>
        <v>220201業務用</v>
      </c>
      <c r="E43" s="131" t="s">
        <v>208</v>
      </c>
      <c r="F43" s="58" t="str">
        <f t="shared" si="0"/>
        <v>さといも</v>
      </c>
      <c r="G43" s="132">
        <f t="shared" si="1"/>
        <v>0</v>
      </c>
      <c r="H43" s="132">
        <f t="shared" si="2"/>
        <v>0</v>
      </c>
      <c r="I43" s="132">
        <f t="shared" si="3"/>
        <v>0</v>
      </c>
      <c r="J43" s="132">
        <f t="shared" si="4"/>
        <v>0</v>
      </c>
    </row>
    <row r="44" spans="1:10" ht="12">
      <c r="A44" s="128">
        <f>IF(B44=0,0,MAX(A$2:A43)+1)</f>
        <v>0</v>
      </c>
      <c r="B44" s="129">
        <f t="shared" si="5"/>
        <v>0</v>
      </c>
      <c r="C44" s="130" t="str">
        <f t="shared" si="6"/>
        <v>220301市販用</v>
      </c>
      <c r="D44" s="130" t="str">
        <f t="shared" si="7"/>
        <v>220301業務用</v>
      </c>
      <c r="E44" s="131" t="s">
        <v>210</v>
      </c>
      <c r="F44" s="58" t="str">
        <f t="shared" si="0"/>
        <v>さつまいも</v>
      </c>
      <c r="G44" s="132">
        <f t="shared" si="1"/>
        <v>0</v>
      </c>
      <c r="H44" s="132">
        <f t="shared" si="2"/>
        <v>0</v>
      </c>
      <c r="I44" s="132">
        <f t="shared" si="3"/>
        <v>0</v>
      </c>
      <c r="J44" s="132">
        <f t="shared" si="4"/>
        <v>0</v>
      </c>
    </row>
    <row r="45" spans="1:10" ht="12">
      <c r="A45" s="128">
        <f>IF(B45=0,0,MAX(A$2:A44)+1)</f>
        <v>0</v>
      </c>
      <c r="B45" s="129">
        <f t="shared" si="5"/>
        <v>0</v>
      </c>
      <c r="C45" s="130" t="str">
        <f t="shared" si="6"/>
        <v>220401市販用</v>
      </c>
      <c r="D45" s="130" t="str">
        <f t="shared" si="7"/>
        <v>220401業務用</v>
      </c>
      <c r="E45" s="131" t="s">
        <v>212</v>
      </c>
      <c r="F45" s="58" t="str">
        <f t="shared" si="0"/>
        <v>やまのいも（とろろ）</v>
      </c>
      <c r="G45" s="132">
        <f t="shared" si="1"/>
        <v>0</v>
      </c>
      <c r="H45" s="132">
        <f t="shared" si="2"/>
        <v>0</v>
      </c>
      <c r="I45" s="132">
        <f t="shared" si="3"/>
        <v>0</v>
      </c>
      <c r="J45" s="132">
        <f t="shared" si="4"/>
        <v>0</v>
      </c>
    </row>
    <row r="46" spans="1:10" ht="12">
      <c r="A46" s="128">
        <f>IF(B46=0,0,MAX(A$2:A45)+1)</f>
        <v>0</v>
      </c>
      <c r="B46" s="129">
        <f t="shared" si="5"/>
        <v>0</v>
      </c>
      <c r="C46" s="130" t="str">
        <f t="shared" si="6"/>
        <v>229999市販用</v>
      </c>
      <c r="D46" s="130" t="str">
        <f t="shared" si="7"/>
        <v>229999業務用</v>
      </c>
      <c r="E46" s="131" t="s">
        <v>214</v>
      </c>
      <c r="F46" s="58" t="str">
        <f t="shared" si="0"/>
        <v>その他いも類</v>
      </c>
      <c r="G46" s="132">
        <f t="shared" si="1"/>
        <v>0</v>
      </c>
      <c r="H46" s="132">
        <f t="shared" si="2"/>
        <v>0</v>
      </c>
      <c r="I46" s="132">
        <f t="shared" si="3"/>
        <v>0</v>
      </c>
      <c r="J46" s="132">
        <f t="shared" si="4"/>
        <v>0</v>
      </c>
    </row>
    <row r="47" spans="1:10" ht="12">
      <c r="A47" s="128">
        <f>IF(B47=0,0,MAX(A$2:A46)+1)</f>
        <v>0</v>
      </c>
      <c r="B47" s="129">
        <f t="shared" si="5"/>
        <v>0</v>
      </c>
      <c r="C47" s="130" t="str">
        <f t="shared" si="6"/>
        <v>230101市販用</v>
      </c>
      <c r="D47" s="130" t="str">
        <f t="shared" si="7"/>
        <v>230101業務用</v>
      </c>
      <c r="E47" s="131" t="s">
        <v>216</v>
      </c>
      <c r="F47" s="58" t="str">
        <f t="shared" si="0"/>
        <v>にんじん</v>
      </c>
      <c r="G47" s="132">
        <f t="shared" si="1"/>
        <v>0</v>
      </c>
      <c r="H47" s="132">
        <f t="shared" si="2"/>
        <v>0</v>
      </c>
      <c r="I47" s="132">
        <f t="shared" si="3"/>
        <v>0</v>
      </c>
      <c r="J47" s="132">
        <f t="shared" si="4"/>
        <v>0</v>
      </c>
    </row>
    <row r="48" spans="1:10" ht="12">
      <c r="A48" s="128">
        <f>IF(B48=0,0,MAX(A$2:A47)+1)</f>
        <v>0</v>
      </c>
      <c r="B48" s="129">
        <f t="shared" si="5"/>
        <v>0</v>
      </c>
      <c r="C48" s="130" t="str">
        <f t="shared" si="6"/>
        <v>230102市販用</v>
      </c>
      <c r="D48" s="130" t="str">
        <f t="shared" si="7"/>
        <v>230102業務用</v>
      </c>
      <c r="E48" s="131" t="s">
        <v>217</v>
      </c>
      <c r="F48" s="58" t="str">
        <f t="shared" si="0"/>
        <v>ごぼう</v>
      </c>
      <c r="G48" s="132">
        <f t="shared" si="1"/>
        <v>0</v>
      </c>
      <c r="H48" s="132">
        <f t="shared" si="2"/>
        <v>0</v>
      </c>
      <c r="I48" s="132">
        <f t="shared" si="3"/>
        <v>0</v>
      </c>
      <c r="J48" s="132">
        <f t="shared" si="4"/>
        <v>0</v>
      </c>
    </row>
    <row r="49" spans="1:10" ht="12">
      <c r="A49" s="128">
        <f>IF(B49=0,0,MAX(A$2:A48)+1)</f>
        <v>0</v>
      </c>
      <c r="B49" s="129">
        <f t="shared" si="5"/>
        <v>0</v>
      </c>
      <c r="C49" s="130" t="str">
        <f t="shared" si="6"/>
        <v>230103市販用</v>
      </c>
      <c r="D49" s="130" t="str">
        <f t="shared" si="7"/>
        <v>230103業務用</v>
      </c>
      <c r="E49" s="131" t="s">
        <v>218</v>
      </c>
      <c r="F49" s="58" t="str">
        <f t="shared" si="0"/>
        <v>れんこん</v>
      </c>
      <c r="G49" s="132">
        <f t="shared" si="1"/>
        <v>0</v>
      </c>
      <c r="H49" s="132">
        <f t="shared" si="2"/>
        <v>0</v>
      </c>
      <c r="I49" s="132">
        <f t="shared" si="3"/>
        <v>0</v>
      </c>
      <c r="J49" s="132">
        <f t="shared" si="4"/>
        <v>0</v>
      </c>
    </row>
    <row r="50" spans="1:10" ht="12">
      <c r="A50" s="128">
        <f>IF(B50=0,0,MAX(A$2:A49)+1)</f>
        <v>0</v>
      </c>
      <c r="B50" s="129">
        <f t="shared" si="5"/>
        <v>0</v>
      </c>
      <c r="C50" s="130" t="str">
        <f t="shared" si="6"/>
        <v>230199市販用</v>
      </c>
      <c r="D50" s="130" t="str">
        <f t="shared" si="7"/>
        <v>230199業務用</v>
      </c>
      <c r="E50" s="131" t="s">
        <v>220</v>
      </c>
      <c r="F50" s="58" t="str">
        <f t="shared" si="0"/>
        <v>その他根菜類</v>
      </c>
      <c r="G50" s="132">
        <f t="shared" si="1"/>
        <v>0</v>
      </c>
      <c r="H50" s="132">
        <f t="shared" si="2"/>
        <v>0</v>
      </c>
      <c r="I50" s="132">
        <f t="shared" si="3"/>
        <v>0</v>
      </c>
      <c r="J50" s="132">
        <f t="shared" si="4"/>
        <v>0</v>
      </c>
    </row>
    <row r="51" spans="1:10" ht="12">
      <c r="A51" s="128">
        <f>IF(B51=0,0,MAX(A$2:A50)+1)</f>
        <v>0</v>
      </c>
      <c r="B51" s="129">
        <f t="shared" si="5"/>
        <v>0</v>
      </c>
      <c r="C51" s="130" t="str">
        <f t="shared" si="6"/>
        <v>240101市販用</v>
      </c>
      <c r="D51" s="130" t="str">
        <f t="shared" si="7"/>
        <v>240101業務用</v>
      </c>
      <c r="E51" s="131" t="s">
        <v>224</v>
      </c>
      <c r="F51" s="58" t="str">
        <f t="shared" si="0"/>
        <v>ほうれん草</v>
      </c>
      <c r="G51" s="132">
        <f t="shared" si="1"/>
        <v>0</v>
      </c>
      <c r="H51" s="132">
        <f t="shared" si="2"/>
        <v>0</v>
      </c>
      <c r="I51" s="132">
        <f t="shared" si="3"/>
        <v>0</v>
      </c>
      <c r="J51" s="132">
        <f t="shared" si="4"/>
        <v>0</v>
      </c>
    </row>
    <row r="52" spans="1:10" ht="12">
      <c r="A52" s="128">
        <f>IF(B52=0,0,MAX(A$2:A51)+1)</f>
        <v>0</v>
      </c>
      <c r="B52" s="129">
        <f t="shared" si="5"/>
        <v>0</v>
      </c>
      <c r="C52" s="130" t="str">
        <f t="shared" si="6"/>
        <v>240111市販用</v>
      </c>
      <c r="D52" s="130" t="str">
        <f t="shared" si="7"/>
        <v>240111業務用</v>
      </c>
      <c r="E52" s="131" t="s">
        <v>225</v>
      </c>
      <c r="F52" s="58" t="str">
        <f t="shared" si="0"/>
        <v>キャベツ</v>
      </c>
      <c r="G52" s="132">
        <f t="shared" si="1"/>
        <v>0</v>
      </c>
      <c r="H52" s="132">
        <f t="shared" si="2"/>
        <v>0</v>
      </c>
      <c r="I52" s="132">
        <f t="shared" si="3"/>
        <v>0</v>
      </c>
      <c r="J52" s="132">
        <f t="shared" si="4"/>
        <v>0</v>
      </c>
    </row>
    <row r="53" spans="1:10" ht="12">
      <c r="A53" s="128">
        <f>IF(B53=0,0,MAX(A$2:A52)+1)</f>
        <v>0</v>
      </c>
      <c r="B53" s="129">
        <f t="shared" si="5"/>
        <v>0</v>
      </c>
      <c r="C53" s="130" t="str">
        <f t="shared" si="6"/>
        <v>240199市販用</v>
      </c>
      <c r="D53" s="130" t="str">
        <f t="shared" si="7"/>
        <v>240199業務用</v>
      </c>
      <c r="E53" s="131" t="s">
        <v>227</v>
      </c>
      <c r="F53" s="58" t="str">
        <f t="shared" si="0"/>
        <v>その他葉菜類</v>
      </c>
      <c r="G53" s="132">
        <f t="shared" si="1"/>
        <v>0</v>
      </c>
      <c r="H53" s="132">
        <f t="shared" si="2"/>
        <v>0</v>
      </c>
      <c r="I53" s="132">
        <f t="shared" si="3"/>
        <v>0</v>
      </c>
      <c r="J53" s="132">
        <f t="shared" si="4"/>
        <v>0</v>
      </c>
    </row>
    <row r="54" spans="1:10" ht="12">
      <c r="A54" s="128">
        <f>IF(B54=0,0,MAX(A$2:A53)+1)</f>
        <v>0</v>
      </c>
      <c r="B54" s="129">
        <f t="shared" si="5"/>
        <v>0</v>
      </c>
      <c r="C54" s="130" t="str">
        <f t="shared" si="6"/>
        <v>240201市販用</v>
      </c>
      <c r="D54" s="130" t="str">
        <f t="shared" si="7"/>
        <v>240201業務用</v>
      </c>
      <c r="E54" s="131" t="s">
        <v>230</v>
      </c>
      <c r="F54" s="58" t="str">
        <f t="shared" si="0"/>
        <v>アスパラガス</v>
      </c>
      <c r="G54" s="132">
        <f t="shared" si="1"/>
        <v>0</v>
      </c>
      <c r="H54" s="132">
        <f t="shared" si="2"/>
        <v>0</v>
      </c>
      <c r="I54" s="132">
        <f t="shared" si="3"/>
        <v>0</v>
      </c>
      <c r="J54" s="132">
        <f t="shared" si="4"/>
        <v>0</v>
      </c>
    </row>
    <row r="55" spans="1:10" ht="12">
      <c r="A55" s="128">
        <f>IF(B55=0,0,MAX(A$2:A54)+1)</f>
        <v>0</v>
      </c>
      <c r="B55" s="129">
        <f t="shared" si="5"/>
        <v>0</v>
      </c>
      <c r="C55" s="130" t="str">
        <f t="shared" si="6"/>
        <v>240211市販用</v>
      </c>
      <c r="D55" s="130" t="str">
        <f t="shared" si="7"/>
        <v>240211業務用</v>
      </c>
      <c r="E55" s="131" t="s">
        <v>232</v>
      </c>
      <c r="F55" s="58" t="str">
        <f t="shared" si="0"/>
        <v>たまねぎ</v>
      </c>
      <c r="G55" s="132">
        <f t="shared" si="1"/>
        <v>0</v>
      </c>
      <c r="H55" s="132">
        <f t="shared" si="2"/>
        <v>0</v>
      </c>
      <c r="I55" s="132">
        <f t="shared" si="3"/>
        <v>0</v>
      </c>
      <c r="J55" s="132">
        <f t="shared" si="4"/>
        <v>0</v>
      </c>
    </row>
    <row r="56" spans="1:10" ht="12">
      <c r="A56" s="128">
        <f>IF(B56=0,0,MAX(A$2:A55)+1)</f>
        <v>0</v>
      </c>
      <c r="B56" s="129">
        <f t="shared" si="5"/>
        <v>0</v>
      </c>
      <c r="C56" s="130" t="str">
        <f t="shared" si="6"/>
        <v>240212市販用</v>
      </c>
      <c r="D56" s="130" t="str">
        <f t="shared" si="7"/>
        <v>240212業務用</v>
      </c>
      <c r="E56" s="131" t="s">
        <v>234</v>
      </c>
      <c r="F56" s="58" t="str">
        <f t="shared" si="0"/>
        <v>ねぎ類</v>
      </c>
      <c r="G56" s="132">
        <f t="shared" si="1"/>
        <v>0</v>
      </c>
      <c r="H56" s="132">
        <f t="shared" si="2"/>
        <v>0</v>
      </c>
      <c r="I56" s="132">
        <f t="shared" si="3"/>
        <v>0</v>
      </c>
      <c r="J56" s="132">
        <f t="shared" si="4"/>
        <v>0</v>
      </c>
    </row>
    <row r="57" spans="1:10" ht="12">
      <c r="A57" s="128">
        <f>IF(B57=0,0,MAX(A$2:A56)+1)</f>
        <v>0</v>
      </c>
      <c r="B57" s="129">
        <f t="shared" si="5"/>
        <v>0</v>
      </c>
      <c r="C57" s="130" t="str">
        <f t="shared" si="6"/>
        <v>240301市販用</v>
      </c>
      <c r="D57" s="130" t="str">
        <f t="shared" si="7"/>
        <v>240301業務用</v>
      </c>
      <c r="E57" s="131" t="s">
        <v>236</v>
      </c>
      <c r="F57" s="58" t="str">
        <f t="shared" si="0"/>
        <v>花菜類</v>
      </c>
      <c r="G57" s="132">
        <f t="shared" si="1"/>
        <v>0</v>
      </c>
      <c r="H57" s="132">
        <f t="shared" si="2"/>
        <v>0</v>
      </c>
      <c r="I57" s="132">
        <f t="shared" si="3"/>
        <v>0</v>
      </c>
      <c r="J57" s="132">
        <f t="shared" si="4"/>
        <v>0</v>
      </c>
    </row>
    <row r="58" spans="1:10" ht="12">
      <c r="A58" s="128">
        <f>IF(B58=0,0,MAX(A$2:A57)+1)</f>
        <v>0</v>
      </c>
      <c r="B58" s="129">
        <f t="shared" si="5"/>
        <v>0</v>
      </c>
      <c r="C58" s="130" t="str">
        <f t="shared" si="6"/>
        <v>240401市販用</v>
      </c>
      <c r="D58" s="130" t="str">
        <f t="shared" si="7"/>
        <v>240401業務用</v>
      </c>
      <c r="E58" s="131" t="s">
        <v>238</v>
      </c>
      <c r="F58" s="58" t="str">
        <f t="shared" si="0"/>
        <v>かぼちゃ</v>
      </c>
      <c r="G58" s="132">
        <f t="shared" si="1"/>
        <v>0</v>
      </c>
      <c r="H58" s="132">
        <f t="shared" si="2"/>
        <v>0</v>
      </c>
      <c r="I58" s="132">
        <f t="shared" si="3"/>
        <v>0</v>
      </c>
      <c r="J58" s="132">
        <f t="shared" si="4"/>
        <v>0</v>
      </c>
    </row>
    <row r="59" spans="1:10" ht="12">
      <c r="A59" s="128">
        <f>IF(B59=0,0,MAX(A$2:A58)+1)</f>
        <v>0</v>
      </c>
      <c r="B59" s="129">
        <f t="shared" si="5"/>
        <v>0</v>
      </c>
      <c r="C59" s="130" t="str">
        <f t="shared" si="6"/>
        <v>240499市販用</v>
      </c>
      <c r="D59" s="130" t="str">
        <f t="shared" si="7"/>
        <v>240499業務用</v>
      </c>
      <c r="E59" s="131" t="s">
        <v>240</v>
      </c>
      <c r="F59" s="58" t="str">
        <f t="shared" si="0"/>
        <v>その他果菜類</v>
      </c>
      <c r="G59" s="132">
        <f t="shared" si="1"/>
        <v>0</v>
      </c>
      <c r="H59" s="132">
        <f t="shared" si="2"/>
        <v>0</v>
      </c>
      <c r="I59" s="132">
        <f t="shared" si="3"/>
        <v>0</v>
      </c>
      <c r="J59" s="132">
        <f t="shared" si="4"/>
        <v>0</v>
      </c>
    </row>
    <row r="60" spans="1:10" ht="12">
      <c r="A60" s="128">
        <f>IF(B60=0,0,MAX(A$2:A59)+1)</f>
        <v>0</v>
      </c>
      <c r="B60" s="129">
        <f t="shared" si="5"/>
        <v>0</v>
      </c>
      <c r="C60" s="130" t="str">
        <f t="shared" si="6"/>
        <v>249999市販用</v>
      </c>
      <c r="D60" s="130" t="str">
        <f t="shared" si="7"/>
        <v>249999業務用</v>
      </c>
      <c r="E60" s="131" t="s">
        <v>242</v>
      </c>
      <c r="F60" s="58" t="str">
        <f t="shared" si="0"/>
        <v>その他葉茎果類</v>
      </c>
      <c r="G60" s="132">
        <f t="shared" si="1"/>
        <v>0</v>
      </c>
      <c r="H60" s="132">
        <f t="shared" si="2"/>
        <v>0</v>
      </c>
      <c r="I60" s="132">
        <f t="shared" si="3"/>
        <v>0</v>
      </c>
      <c r="J60" s="132">
        <f t="shared" si="4"/>
        <v>0</v>
      </c>
    </row>
    <row r="61" spans="1:10" ht="12">
      <c r="A61" s="128">
        <f>IF(B61=0,0,MAX(A$2:A60)+1)</f>
        <v>0</v>
      </c>
      <c r="B61" s="129">
        <f t="shared" si="5"/>
        <v>0</v>
      </c>
      <c r="C61" s="130" t="str">
        <f t="shared" si="6"/>
        <v>250101市販用</v>
      </c>
      <c r="D61" s="130" t="str">
        <f t="shared" si="7"/>
        <v>250101業務用</v>
      </c>
      <c r="E61" s="133" t="s">
        <v>245</v>
      </c>
      <c r="F61" s="58" t="str">
        <f t="shared" si="0"/>
        <v>軸付コーン</v>
      </c>
      <c r="G61" s="132">
        <f t="shared" si="1"/>
        <v>0</v>
      </c>
      <c r="H61" s="132">
        <f t="shared" si="2"/>
        <v>0</v>
      </c>
      <c r="I61" s="132">
        <f t="shared" si="3"/>
        <v>0</v>
      </c>
      <c r="J61" s="132">
        <f t="shared" si="4"/>
        <v>0</v>
      </c>
    </row>
    <row r="62" spans="1:10" ht="12">
      <c r="A62" s="128">
        <f>IF(B62=0,0,MAX(A$2:A61)+1)</f>
        <v>0</v>
      </c>
      <c r="B62" s="129">
        <f t="shared" si="5"/>
        <v>0</v>
      </c>
      <c r="C62" s="130" t="str">
        <f t="shared" si="6"/>
        <v>250102市販用</v>
      </c>
      <c r="D62" s="130" t="str">
        <f t="shared" si="7"/>
        <v>250102業務用</v>
      </c>
      <c r="E62" s="134" t="s">
        <v>702</v>
      </c>
      <c r="F62" s="58" t="str">
        <f t="shared" si="0"/>
        <v>カーネルコーン</v>
      </c>
      <c r="G62" s="132">
        <f t="shared" si="1"/>
        <v>0</v>
      </c>
      <c r="H62" s="132">
        <f t="shared" si="2"/>
        <v>0</v>
      </c>
      <c r="I62" s="132">
        <f t="shared" si="3"/>
        <v>0</v>
      </c>
      <c r="J62" s="132">
        <f t="shared" si="4"/>
        <v>0</v>
      </c>
    </row>
    <row r="63" spans="1:10" ht="12">
      <c r="A63" s="128">
        <f>IF(B63=0,0,MAX(A$2:A62)+1)</f>
        <v>0</v>
      </c>
      <c r="B63" s="129">
        <f t="shared" si="5"/>
        <v>0</v>
      </c>
      <c r="C63" s="130" t="str">
        <f t="shared" si="6"/>
        <v>260101市販用</v>
      </c>
      <c r="D63" s="130" t="str">
        <f t="shared" si="7"/>
        <v>260101業務用</v>
      </c>
      <c r="E63" s="133" t="s">
        <v>247</v>
      </c>
      <c r="F63" s="58" t="str">
        <f t="shared" si="0"/>
        <v>ミックスベジタブル</v>
      </c>
      <c r="G63" s="132">
        <f t="shared" si="1"/>
        <v>0</v>
      </c>
      <c r="H63" s="132">
        <f t="shared" si="2"/>
        <v>0</v>
      </c>
      <c r="I63" s="132">
        <f t="shared" si="3"/>
        <v>0</v>
      </c>
      <c r="J63" s="132">
        <f t="shared" si="4"/>
        <v>0</v>
      </c>
    </row>
    <row r="64" spans="1:10" ht="12">
      <c r="A64" s="128">
        <f>IF(B64=0,0,MAX(A$2:A63)+1)</f>
        <v>0</v>
      </c>
      <c r="B64" s="129">
        <f t="shared" si="5"/>
        <v>0</v>
      </c>
      <c r="C64" s="130" t="str">
        <f t="shared" si="6"/>
        <v>270101市販用</v>
      </c>
      <c r="D64" s="130" t="str">
        <f t="shared" si="7"/>
        <v>270101業務用</v>
      </c>
      <c r="E64" s="133" t="s">
        <v>249</v>
      </c>
      <c r="F64" s="58" t="str">
        <f t="shared" si="0"/>
        <v>キノコ類</v>
      </c>
      <c r="G64" s="132">
        <f t="shared" si="1"/>
        <v>0</v>
      </c>
      <c r="H64" s="132">
        <f t="shared" si="2"/>
        <v>0</v>
      </c>
      <c r="I64" s="132">
        <f t="shared" si="3"/>
        <v>0</v>
      </c>
      <c r="J64" s="132">
        <f t="shared" si="4"/>
        <v>0</v>
      </c>
    </row>
    <row r="65" spans="1:10" ht="12">
      <c r="A65" s="128">
        <f>IF(B65=0,0,MAX(A$2:A64)+1)</f>
        <v>0</v>
      </c>
      <c r="B65" s="129">
        <f t="shared" si="5"/>
        <v>0</v>
      </c>
      <c r="C65" s="130" t="str">
        <f t="shared" si="6"/>
        <v>280101市販用</v>
      </c>
      <c r="D65" s="130" t="str">
        <f t="shared" si="7"/>
        <v>280101業務用</v>
      </c>
      <c r="E65" s="133" t="s">
        <v>252</v>
      </c>
      <c r="F65" s="58" t="str">
        <f t="shared" si="0"/>
        <v>いちご</v>
      </c>
      <c r="G65" s="132">
        <f t="shared" si="1"/>
        <v>0</v>
      </c>
      <c r="H65" s="132">
        <f t="shared" si="2"/>
        <v>0</v>
      </c>
      <c r="I65" s="132">
        <f t="shared" si="3"/>
        <v>0</v>
      </c>
      <c r="J65" s="132">
        <f t="shared" si="4"/>
        <v>0</v>
      </c>
    </row>
    <row r="66" spans="1:10" ht="12">
      <c r="A66" s="128">
        <f>IF(B66=0,0,MAX(A$2:A65)+1)</f>
        <v>0</v>
      </c>
      <c r="B66" s="129">
        <f t="shared" si="5"/>
        <v>0</v>
      </c>
      <c r="C66" s="130" t="str">
        <f t="shared" si="6"/>
        <v>280111市販用</v>
      </c>
      <c r="D66" s="130" t="str">
        <f t="shared" si="7"/>
        <v>280111業務用</v>
      </c>
      <c r="E66" s="133" t="s">
        <v>254</v>
      </c>
      <c r="F66" s="58" t="str">
        <f aca="true" t="shared" si="8" ref="F66:F129">VLOOKUP(E66,銘柄ｺｰﾄﾞ,5,FALSE)</f>
        <v>ブルーベリー</v>
      </c>
      <c r="G66" s="132">
        <f aca="true" t="shared" si="9" ref="G66:G129">SUMIF(銘柄種別,C66,数量)</f>
        <v>0</v>
      </c>
      <c r="H66" s="132">
        <f aca="true" t="shared" si="10" ref="H66:H129">SUMIF(銘柄種別,D66,数量)</f>
        <v>0</v>
      </c>
      <c r="I66" s="132">
        <f aca="true" t="shared" si="11" ref="I66:I129">SUMIF(銘柄種別,C66,種類)</f>
        <v>0</v>
      </c>
      <c r="J66" s="132">
        <f aca="true" t="shared" si="12" ref="J66:J129">SUMIF(銘柄種別,D66,種類)</f>
        <v>0</v>
      </c>
    </row>
    <row r="67" spans="1:10" ht="12">
      <c r="A67" s="128">
        <f>IF(B67=0,0,MAX(A$2:A66)+1)</f>
        <v>0</v>
      </c>
      <c r="B67" s="129">
        <f aca="true" t="shared" si="13" ref="B67:B130">IF(SUM(I67:J67)&gt;0,1,0)</f>
        <v>0</v>
      </c>
      <c r="C67" s="130" t="str">
        <f aca="true" t="shared" si="14" ref="C67:C130">E67&amp;"市販用"</f>
        <v>280199市販用</v>
      </c>
      <c r="D67" s="130" t="str">
        <f aca="true" t="shared" si="15" ref="D67:D130">E67&amp;"業務用"</f>
        <v>280199業務用</v>
      </c>
      <c r="E67" s="133" t="s">
        <v>257</v>
      </c>
      <c r="F67" s="58" t="str">
        <f t="shared" si="8"/>
        <v>その他ベリー類</v>
      </c>
      <c r="G67" s="132">
        <f t="shared" si="9"/>
        <v>0</v>
      </c>
      <c r="H67" s="132">
        <f t="shared" si="10"/>
        <v>0</v>
      </c>
      <c r="I67" s="132">
        <f t="shared" si="11"/>
        <v>0</v>
      </c>
      <c r="J67" s="132">
        <f t="shared" si="12"/>
        <v>0</v>
      </c>
    </row>
    <row r="68" spans="1:10" ht="12">
      <c r="A68" s="128">
        <f>IF(B68=0,0,MAX(A$2:A67)+1)</f>
        <v>0</v>
      </c>
      <c r="B68" s="129">
        <f t="shared" si="13"/>
        <v>0</v>
      </c>
      <c r="C68" s="130" t="str">
        <f t="shared" si="14"/>
        <v>280201市販用</v>
      </c>
      <c r="D68" s="130" t="str">
        <f t="shared" si="15"/>
        <v>280201業務用</v>
      </c>
      <c r="E68" s="133" t="s">
        <v>259</v>
      </c>
      <c r="F68" s="58" t="str">
        <f t="shared" si="8"/>
        <v>みかん</v>
      </c>
      <c r="G68" s="132">
        <f t="shared" si="9"/>
        <v>0</v>
      </c>
      <c r="H68" s="132">
        <f t="shared" si="10"/>
        <v>0</v>
      </c>
      <c r="I68" s="132">
        <f t="shared" si="11"/>
        <v>0</v>
      </c>
      <c r="J68" s="132">
        <f t="shared" si="12"/>
        <v>0</v>
      </c>
    </row>
    <row r="69" spans="1:10" ht="12">
      <c r="A69" s="128">
        <f>IF(B69=0,0,MAX(A$2:A68)+1)</f>
        <v>0</v>
      </c>
      <c r="B69" s="129">
        <f t="shared" si="13"/>
        <v>0</v>
      </c>
      <c r="C69" s="130" t="str">
        <f t="shared" si="14"/>
        <v>280211市販用</v>
      </c>
      <c r="D69" s="130" t="str">
        <f t="shared" si="15"/>
        <v>280211業務用</v>
      </c>
      <c r="E69" s="133" t="s">
        <v>260</v>
      </c>
      <c r="F69" s="58" t="str">
        <f t="shared" si="8"/>
        <v>レモン</v>
      </c>
      <c r="G69" s="132">
        <f t="shared" si="9"/>
        <v>0</v>
      </c>
      <c r="H69" s="132">
        <f t="shared" si="10"/>
        <v>0</v>
      </c>
      <c r="I69" s="132">
        <f t="shared" si="11"/>
        <v>0</v>
      </c>
      <c r="J69" s="132">
        <f t="shared" si="12"/>
        <v>0</v>
      </c>
    </row>
    <row r="70" spans="1:10" ht="12">
      <c r="A70" s="128">
        <f>IF(B70=0,0,MAX(A$2:A69)+1)</f>
        <v>0</v>
      </c>
      <c r="B70" s="129">
        <f t="shared" si="13"/>
        <v>0</v>
      </c>
      <c r="C70" s="130" t="str">
        <f t="shared" si="14"/>
        <v>280299市販用</v>
      </c>
      <c r="D70" s="130" t="str">
        <f t="shared" si="15"/>
        <v>280299業務用</v>
      </c>
      <c r="E70" s="133" t="s">
        <v>262</v>
      </c>
      <c r="F70" s="58" t="str">
        <f t="shared" si="8"/>
        <v>その他柑橘類</v>
      </c>
      <c r="G70" s="132">
        <f t="shared" si="9"/>
        <v>0</v>
      </c>
      <c r="H70" s="132">
        <f t="shared" si="10"/>
        <v>0</v>
      </c>
      <c r="I70" s="132">
        <f t="shared" si="11"/>
        <v>0</v>
      </c>
      <c r="J70" s="132">
        <f t="shared" si="12"/>
        <v>0</v>
      </c>
    </row>
    <row r="71" spans="1:10" ht="12">
      <c r="A71" s="128">
        <f>IF(B71=0,0,MAX(A$2:A70)+1)</f>
        <v>0</v>
      </c>
      <c r="B71" s="129">
        <f t="shared" si="13"/>
        <v>0</v>
      </c>
      <c r="C71" s="130" t="str">
        <f t="shared" si="14"/>
        <v>280301市販用</v>
      </c>
      <c r="D71" s="130" t="str">
        <f t="shared" si="15"/>
        <v>280301業務用</v>
      </c>
      <c r="E71" s="133" t="s">
        <v>263</v>
      </c>
      <c r="F71" s="58" t="str">
        <f t="shared" si="8"/>
        <v>パインアップル</v>
      </c>
      <c r="G71" s="132">
        <f t="shared" si="9"/>
        <v>0</v>
      </c>
      <c r="H71" s="132">
        <f t="shared" si="10"/>
        <v>0</v>
      </c>
      <c r="I71" s="132">
        <f t="shared" si="11"/>
        <v>0</v>
      </c>
      <c r="J71" s="132">
        <f t="shared" si="12"/>
        <v>0</v>
      </c>
    </row>
    <row r="72" spans="1:10" ht="12">
      <c r="A72" s="128">
        <f>IF(B72=0,0,MAX(A$2:A71)+1)</f>
        <v>0</v>
      </c>
      <c r="B72" s="129">
        <f t="shared" si="13"/>
        <v>0</v>
      </c>
      <c r="C72" s="130" t="str">
        <f t="shared" si="14"/>
        <v>280401市販用</v>
      </c>
      <c r="D72" s="130" t="str">
        <f t="shared" si="15"/>
        <v>280401業務用</v>
      </c>
      <c r="E72" s="133" t="s">
        <v>265</v>
      </c>
      <c r="F72" s="58" t="str">
        <f t="shared" si="8"/>
        <v>もも</v>
      </c>
      <c r="G72" s="132">
        <f t="shared" si="9"/>
        <v>0</v>
      </c>
      <c r="H72" s="132">
        <f t="shared" si="10"/>
        <v>0</v>
      </c>
      <c r="I72" s="132">
        <f t="shared" si="11"/>
        <v>0</v>
      </c>
      <c r="J72" s="132">
        <f t="shared" si="12"/>
        <v>0</v>
      </c>
    </row>
    <row r="73" spans="1:10" ht="12">
      <c r="A73" s="128">
        <f>IF(B73=0,0,MAX(A$2:A72)+1)</f>
        <v>0</v>
      </c>
      <c r="B73" s="129">
        <f t="shared" si="13"/>
        <v>0</v>
      </c>
      <c r="C73" s="130" t="str">
        <f t="shared" si="14"/>
        <v>280411市販用</v>
      </c>
      <c r="D73" s="130" t="str">
        <f t="shared" si="15"/>
        <v>280411業務用</v>
      </c>
      <c r="E73" s="133" t="s">
        <v>266</v>
      </c>
      <c r="F73" s="58" t="str">
        <f t="shared" si="8"/>
        <v>あんず</v>
      </c>
      <c r="G73" s="132">
        <f t="shared" si="9"/>
        <v>0</v>
      </c>
      <c r="H73" s="132">
        <f t="shared" si="10"/>
        <v>0</v>
      </c>
      <c r="I73" s="132">
        <f t="shared" si="11"/>
        <v>0</v>
      </c>
      <c r="J73" s="132">
        <f t="shared" si="12"/>
        <v>0</v>
      </c>
    </row>
    <row r="74" spans="1:10" ht="12">
      <c r="A74" s="128">
        <f>IF(B74=0,0,MAX(A$2:A73)+1)</f>
        <v>0</v>
      </c>
      <c r="B74" s="129">
        <f t="shared" si="13"/>
        <v>0</v>
      </c>
      <c r="C74" s="130" t="str">
        <f t="shared" si="14"/>
        <v>288101市販用</v>
      </c>
      <c r="D74" s="130" t="str">
        <f t="shared" si="15"/>
        <v>288101業務用</v>
      </c>
      <c r="E74" s="133" t="s">
        <v>269</v>
      </c>
      <c r="F74" s="58" t="str">
        <f t="shared" si="8"/>
        <v>果汁</v>
      </c>
      <c r="G74" s="132">
        <f t="shared" si="9"/>
        <v>0</v>
      </c>
      <c r="H74" s="132">
        <f t="shared" si="10"/>
        <v>0</v>
      </c>
      <c r="I74" s="132">
        <f t="shared" si="11"/>
        <v>0</v>
      </c>
      <c r="J74" s="132">
        <f t="shared" si="12"/>
        <v>0</v>
      </c>
    </row>
    <row r="75" spans="1:10" ht="12">
      <c r="A75" s="128">
        <f>IF(B75=0,0,MAX(A$2:A74)+1)</f>
        <v>0</v>
      </c>
      <c r="B75" s="129">
        <f t="shared" si="13"/>
        <v>0</v>
      </c>
      <c r="C75" s="130" t="str">
        <f t="shared" si="14"/>
        <v>288102市販用</v>
      </c>
      <c r="D75" s="130" t="str">
        <f t="shared" si="15"/>
        <v>288102業務用</v>
      </c>
      <c r="E75" s="133" t="s">
        <v>271</v>
      </c>
      <c r="F75" s="58" t="str">
        <f t="shared" si="8"/>
        <v>濃縮果汁</v>
      </c>
      <c r="G75" s="132">
        <f t="shared" si="9"/>
        <v>0</v>
      </c>
      <c r="H75" s="132">
        <f t="shared" si="10"/>
        <v>0</v>
      </c>
      <c r="I75" s="132">
        <f t="shared" si="11"/>
        <v>0</v>
      </c>
      <c r="J75" s="132">
        <f t="shared" si="12"/>
        <v>0</v>
      </c>
    </row>
    <row r="76" spans="1:10" ht="12">
      <c r="A76" s="128">
        <f>IF(B76=0,0,MAX(A$2:A75)+1)</f>
        <v>0</v>
      </c>
      <c r="B76" s="129">
        <f t="shared" si="13"/>
        <v>0</v>
      </c>
      <c r="C76" s="130" t="str">
        <f t="shared" si="14"/>
        <v>289999市販用</v>
      </c>
      <c r="D76" s="130" t="str">
        <f t="shared" si="15"/>
        <v>289999業務用</v>
      </c>
      <c r="E76" s="133" t="s">
        <v>272</v>
      </c>
      <c r="F76" s="58" t="str">
        <f t="shared" si="8"/>
        <v>その他の果実</v>
      </c>
      <c r="G76" s="132">
        <f t="shared" si="9"/>
        <v>0</v>
      </c>
      <c r="H76" s="132">
        <f t="shared" si="10"/>
        <v>0</v>
      </c>
      <c r="I76" s="132">
        <f t="shared" si="11"/>
        <v>0</v>
      </c>
      <c r="J76" s="132">
        <f t="shared" si="12"/>
        <v>0</v>
      </c>
    </row>
    <row r="77" spans="1:10" ht="12">
      <c r="A77" s="128">
        <f>IF(B77=0,0,MAX(A$2:A76)+1)</f>
        <v>0</v>
      </c>
      <c r="B77" s="129">
        <f t="shared" si="13"/>
        <v>0</v>
      </c>
      <c r="C77" s="130" t="str">
        <f t="shared" si="14"/>
        <v>299999市販用</v>
      </c>
      <c r="D77" s="130" t="str">
        <f t="shared" si="15"/>
        <v>299999業務用</v>
      </c>
      <c r="E77" s="133" t="s">
        <v>273</v>
      </c>
      <c r="F77" s="58" t="str">
        <f t="shared" si="8"/>
        <v>その他の野菜</v>
      </c>
      <c r="G77" s="132">
        <f t="shared" si="9"/>
        <v>0</v>
      </c>
      <c r="H77" s="132">
        <f t="shared" si="10"/>
        <v>0</v>
      </c>
      <c r="I77" s="132">
        <f t="shared" si="11"/>
        <v>0</v>
      </c>
      <c r="J77" s="132">
        <f t="shared" si="12"/>
        <v>0</v>
      </c>
    </row>
    <row r="78" spans="1:10" ht="12">
      <c r="A78" s="128">
        <f>IF(B78=0,0,MAX(A$2:A77)+1)</f>
        <v>0</v>
      </c>
      <c r="B78" s="129">
        <f t="shared" si="13"/>
        <v>0</v>
      </c>
      <c r="C78" s="130" t="str">
        <f t="shared" si="14"/>
        <v>310101市販用</v>
      </c>
      <c r="D78" s="130" t="str">
        <f t="shared" si="15"/>
        <v>310101業務用</v>
      </c>
      <c r="E78" s="133" t="s">
        <v>276</v>
      </c>
      <c r="F78" s="58" t="str">
        <f t="shared" si="8"/>
        <v>鶏肉</v>
      </c>
      <c r="G78" s="132">
        <f t="shared" si="9"/>
        <v>0</v>
      </c>
      <c r="H78" s="132">
        <f t="shared" si="10"/>
        <v>0</v>
      </c>
      <c r="I78" s="132">
        <f t="shared" si="11"/>
        <v>0</v>
      </c>
      <c r="J78" s="132">
        <f t="shared" si="12"/>
        <v>0</v>
      </c>
    </row>
    <row r="79" spans="1:10" ht="12">
      <c r="A79" s="128">
        <f>IF(B79=0,0,MAX(A$2:A78)+1)</f>
        <v>0</v>
      </c>
      <c r="B79" s="129">
        <f t="shared" si="13"/>
        <v>0</v>
      </c>
      <c r="C79" s="130" t="str">
        <f t="shared" si="14"/>
        <v>310102市販用</v>
      </c>
      <c r="D79" s="130" t="str">
        <f t="shared" si="15"/>
        <v>310102業務用</v>
      </c>
      <c r="E79" s="133" t="s">
        <v>278</v>
      </c>
      <c r="F79" s="58" t="str">
        <f t="shared" si="8"/>
        <v>鶏ひき肉</v>
      </c>
      <c r="G79" s="132">
        <f t="shared" si="9"/>
        <v>0</v>
      </c>
      <c r="H79" s="132">
        <f t="shared" si="10"/>
        <v>0</v>
      </c>
      <c r="I79" s="132">
        <f t="shared" si="11"/>
        <v>0</v>
      </c>
      <c r="J79" s="132">
        <f t="shared" si="12"/>
        <v>0</v>
      </c>
    </row>
    <row r="80" spans="1:10" ht="12">
      <c r="A80" s="128">
        <f>IF(B80=0,0,MAX(A$2:A79)+1)</f>
        <v>0</v>
      </c>
      <c r="B80" s="129">
        <f t="shared" si="13"/>
        <v>0</v>
      </c>
      <c r="C80" s="130" t="str">
        <f t="shared" si="14"/>
        <v>310199市販用</v>
      </c>
      <c r="D80" s="130" t="str">
        <f t="shared" si="15"/>
        <v>310199業務用</v>
      </c>
      <c r="E80" s="133" t="s">
        <v>280</v>
      </c>
      <c r="F80" s="58" t="str">
        <f t="shared" si="8"/>
        <v>鶏その他</v>
      </c>
      <c r="G80" s="132">
        <f t="shared" si="9"/>
        <v>0</v>
      </c>
      <c r="H80" s="132">
        <f t="shared" si="10"/>
        <v>0</v>
      </c>
      <c r="I80" s="132">
        <f t="shared" si="11"/>
        <v>0</v>
      </c>
      <c r="J80" s="132">
        <f t="shared" si="12"/>
        <v>0</v>
      </c>
    </row>
    <row r="81" spans="1:10" ht="12">
      <c r="A81" s="128">
        <f>IF(B81=0,0,MAX(A$2:A80)+1)</f>
        <v>0</v>
      </c>
      <c r="B81" s="129">
        <f t="shared" si="13"/>
        <v>0</v>
      </c>
      <c r="C81" s="130" t="str">
        <f t="shared" si="14"/>
        <v>319999市販用</v>
      </c>
      <c r="D81" s="130" t="str">
        <f t="shared" si="15"/>
        <v>319999業務用</v>
      </c>
      <c r="E81" s="133" t="s">
        <v>282</v>
      </c>
      <c r="F81" s="58" t="str">
        <f t="shared" si="8"/>
        <v>その他の食鳥</v>
      </c>
      <c r="G81" s="132">
        <f t="shared" si="9"/>
        <v>0</v>
      </c>
      <c r="H81" s="132">
        <f t="shared" si="10"/>
        <v>0</v>
      </c>
      <c r="I81" s="132">
        <f t="shared" si="11"/>
        <v>0</v>
      </c>
      <c r="J81" s="132">
        <f t="shared" si="12"/>
        <v>0</v>
      </c>
    </row>
    <row r="82" spans="1:10" ht="12">
      <c r="A82" s="128">
        <f>IF(B82=0,0,MAX(A$2:A81)+1)</f>
        <v>0</v>
      </c>
      <c r="B82" s="129">
        <f t="shared" si="13"/>
        <v>0</v>
      </c>
      <c r="C82" s="130" t="str">
        <f t="shared" si="14"/>
        <v>320101市販用</v>
      </c>
      <c r="D82" s="130" t="str">
        <f t="shared" si="15"/>
        <v>320101業務用</v>
      </c>
      <c r="E82" s="133" t="s">
        <v>285</v>
      </c>
      <c r="F82" s="58" t="str">
        <f t="shared" si="8"/>
        <v>牛肉</v>
      </c>
      <c r="G82" s="132">
        <f t="shared" si="9"/>
        <v>0</v>
      </c>
      <c r="H82" s="132">
        <f t="shared" si="10"/>
        <v>0</v>
      </c>
      <c r="I82" s="132">
        <f t="shared" si="11"/>
        <v>0</v>
      </c>
      <c r="J82" s="132">
        <f t="shared" si="12"/>
        <v>0</v>
      </c>
    </row>
    <row r="83" spans="1:10" ht="12">
      <c r="A83" s="128">
        <f>IF(B83=0,0,MAX(A$2:A82)+1)</f>
        <v>0</v>
      </c>
      <c r="B83" s="129">
        <f t="shared" si="13"/>
        <v>0</v>
      </c>
      <c r="C83" s="130" t="str">
        <f t="shared" si="14"/>
        <v>320102市販用</v>
      </c>
      <c r="D83" s="130" t="str">
        <f t="shared" si="15"/>
        <v>320102業務用</v>
      </c>
      <c r="E83" s="133" t="s">
        <v>287</v>
      </c>
      <c r="F83" s="58" t="str">
        <f t="shared" si="8"/>
        <v>牛ひき肉</v>
      </c>
      <c r="G83" s="132">
        <f t="shared" si="9"/>
        <v>0</v>
      </c>
      <c r="H83" s="132">
        <f t="shared" si="10"/>
        <v>0</v>
      </c>
      <c r="I83" s="132">
        <f t="shared" si="11"/>
        <v>0</v>
      </c>
      <c r="J83" s="132">
        <f t="shared" si="12"/>
        <v>0</v>
      </c>
    </row>
    <row r="84" spans="1:10" ht="12">
      <c r="A84" s="128">
        <f>IF(B84=0,0,MAX(A$2:A83)+1)</f>
        <v>0</v>
      </c>
      <c r="B84" s="129">
        <f t="shared" si="13"/>
        <v>0</v>
      </c>
      <c r="C84" s="130" t="str">
        <f t="shared" si="14"/>
        <v>320199市販用</v>
      </c>
      <c r="D84" s="130" t="str">
        <f t="shared" si="15"/>
        <v>320199業務用</v>
      </c>
      <c r="E84" s="133" t="s">
        <v>289</v>
      </c>
      <c r="F84" s="58" t="str">
        <f t="shared" si="8"/>
        <v>牛その他</v>
      </c>
      <c r="G84" s="132">
        <f t="shared" si="9"/>
        <v>0</v>
      </c>
      <c r="H84" s="132">
        <f t="shared" si="10"/>
        <v>0</v>
      </c>
      <c r="I84" s="132">
        <f t="shared" si="11"/>
        <v>0</v>
      </c>
      <c r="J84" s="132">
        <f t="shared" si="12"/>
        <v>0</v>
      </c>
    </row>
    <row r="85" spans="1:10" ht="12">
      <c r="A85" s="128">
        <f>IF(B85=0,0,MAX(A$2:A84)+1)</f>
        <v>0</v>
      </c>
      <c r="B85" s="129">
        <f t="shared" si="13"/>
        <v>0</v>
      </c>
      <c r="C85" s="130" t="str">
        <f t="shared" si="14"/>
        <v>320201市販用</v>
      </c>
      <c r="D85" s="130" t="str">
        <f t="shared" si="15"/>
        <v>320201業務用</v>
      </c>
      <c r="E85" s="133" t="s">
        <v>291</v>
      </c>
      <c r="F85" s="58" t="str">
        <f t="shared" si="8"/>
        <v>豚肉</v>
      </c>
      <c r="G85" s="132">
        <f t="shared" si="9"/>
        <v>0</v>
      </c>
      <c r="H85" s="132">
        <f t="shared" si="10"/>
        <v>0</v>
      </c>
      <c r="I85" s="132">
        <f t="shared" si="11"/>
        <v>0</v>
      </c>
      <c r="J85" s="132">
        <f t="shared" si="12"/>
        <v>0</v>
      </c>
    </row>
    <row r="86" spans="1:10" ht="12">
      <c r="A86" s="128">
        <f>IF(B86=0,0,MAX(A$2:A85)+1)</f>
        <v>0</v>
      </c>
      <c r="B86" s="129">
        <f t="shared" si="13"/>
        <v>0</v>
      </c>
      <c r="C86" s="130" t="str">
        <f t="shared" si="14"/>
        <v>320202市販用</v>
      </c>
      <c r="D86" s="130" t="str">
        <f t="shared" si="15"/>
        <v>320202業務用</v>
      </c>
      <c r="E86" s="133" t="s">
        <v>293</v>
      </c>
      <c r="F86" s="58" t="str">
        <f t="shared" si="8"/>
        <v>豚ひき肉</v>
      </c>
      <c r="G86" s="132">
        <f t="shared" si="9"/>
        <v>0</v>
      </c>
      <c r="H86" s="132">
        <f t="shared" si="10"/>
        <v>0</v>
      </c>
      <c r="I86" s="132">
        <f t="shared" si="11"/>
        <v>0</v>
      </c>
      <c r="J86" s="132">
        <f t="shared" si="12"/>
        <v>0</v>
      </c>
    </row>
    <row r="87" spans="1:10" ht="12">
      <c r="A87" s="128">
        <f>IF(B87=0,0,MAX(A$2:A86)+1)</f>
        <v>0</v>
      </c>
      <c r="B87" s="129">
        <f t="shared" si="13"/>
        <v>0</v>
      </c>
      <c r="C87" s="130" t="str">
        <f t="shared" si="14"/>
        <v>320299市販用</v>
      </c>
      <c r="D87" s="130" t="str">
        <f t="shared" si="15"/>
        <v>320299業務用</v>
      </c>
      <c r="E87" s="133" t="s">
        <v>295</v>
      </c>
      <c r="F87" s="58" t="str">
        <f t="shared" si="8"/>
        <v>豚その他</v>
      </c>
      <c r="G87" s="132">
        <f t="shared" si="9"/>
        <v>0</v>
      </c>
      <c r="H87" s="132">
        <f t="shared" si="10"/>
        <v>0</v>
      </c>
      <c r="I87" s="132">
        <f t="shared" si="11"/>
        <v>0</v>
      </c>
      <c r="J87" s="132">
        <f t="shared" si="12"/>
        <v>0</v>
      </c>
    </row>
    <row r="88" spans="1:10" ht="12">
      <c r="A88" s="128">
        <f>IF(B88=0,0,MAX(A$2:A87)+1)</f>
        <v>0</v>
      </c>
      <c r="B88" s="129">
        <f t="shared" si="13"/>
        <v>0</v>
      </c>
      <c r="C88" s="130" t="str">
        <f t="shared" si="14"/>
        <v>320301市販用</v>
      </c>
      <c r="D88" s="130" t="str">
        <f t="shared" si="15"/>
        <v>320301業務用</v>
      </c>
      <c r="E88" s="133" t="s">
        <v>297</v>
      </c>
      <c r="F88" s="58" t="str">
        <f t="shared" si="8"/>
        <v>羊肉</v>
      </c>
      <c r="G88" s="132">
        <f t="shared" si="9"/>
        <v>0</v>
      </c>
      <c r="H88" s="132">
        <f t="shared" si="10"/>
        <v>0</v>
      </c>
      <c r="I88" s="132">
        <f t="shared" si="11"/>
        <v>0</v>
      </c>
      <c r="J88" s="132">
        <f t="shared" si="12"/>
        <v>0</v>
      </c>
    </row>
    <row r="89" spans="1:10" ht="12">
      <c r="A89" s="128">
        <f>IF(B89=0,0,MAX(A$2:A88)+1)</f>
        <v>0</v>
      </c>
      <c r="B89" s="129">
        <f t="shared" si="13"/>
        <v>0</v>
      </c>
      <c r="C89" s="130" t="str">
        <f t="shared" si="14"/>
        <v>320401市販用</v>
      </c>
      <c r="D89" s="130" t="str">
        <f t="shared" si="15"/>
        <v>320401業務用</v>
      </c>
      <c r="E89" s="133" t="s">
        <v>299</v>
      </c>
      <c r="F89" s="58" t="str">
        <f t="shared" si="8"/>
        <v>馬肉</v>
      </c>
      <c r="G89" s="132">
        <f t="shared" si="9"/>
        <v>0</v>
      </c>
      <c r="H89" s="132">
        <f t="shared" si="10"/>
        <v>0</v>
      </c>
      <c r="I89" s="132">
        <f t="shared" si="11"/>
        <v>0</v>
      </c>
      <c r="J89" s="132">
        <f t="shared" si="12"/>
        <v>0</v>
      </c>
    </row>
    <row r="90" spans="1:10" ht="12">
      <c r="A90" s="128">
        <f>IF(B90=0,0,MAX(A$2:A89)+1)</f>
        <v>0</v>
      </c>
      <c r="B90" s="129">
        <f t="shared" si="13"/>
        <v>0</v>
      </c>
      <c r="C90" s="130" t="str">
        <f t="shared" si="14"/>
        <v>320501市販用</v>
      </c>
      <c r="D90" s="130" t="str">
        <f t="shared" si="15"/>
        <v>320501業務用</v>
      </c>
      <c r="E90" s="133" t="s">
        <v>301</v>
      </c>
      <c r="F90" s="58" t="str">
        <f t="shared" si="8"/>
        <v>合びき</v>
      </c>
      <c r="G90" s="132">
        <f t="shared" si="9"/>
        <v>0</v>
      </c>
      <c r="H90" s="132">
        <f t="shared" si="10"/>
        <v>0</v>
      </c>
      <c r="I90" s="132">
        <f t="shared" si="11"/>
        <v>0</v>
      </c>
      <c r="J90" s="132">
        <f t="shared" si="12"/>
        <v>0</v>
      </c>
    </row>
    <row r="91" spans="1:10" ht="12">
      <c r="A91" s="128">
        <f>IF(B91=0,0,MAX(A$2:A90)+1)</f>
        <v>0</v>
      </c>
      <c r="B91" s="129">
        <f t="shared" si="13"/>
        <v>0</v>
      </c>
      <c r="C91" s="130" t="str">
        <f t="shared" si="14"/>
        <v>329999市販用</v>
      </c>
      <c r="D91" s="130" t="str">
        <f t="shared" si="15"/>
        <v>329999業務用</v>
      </c>
      <c r="E91" s="133" t="s">
        <v>303</v>
      </c>
      <c r="F91" s="58" t="str">
        <f t="shared" si="8"/>
        <v>その他の肉類</v>
      </c>
      <c r="G91" s="132">
        <f t="shared" si="9"/>
        <v>0</v>
      </c>
      <c r="H91" s="132">
        <f t="shared" si="10"/>
        <v>0</v>
      </c>
      <c r="I91" s="132">
        <f t="shared" si="11"/>
        <v>0</v>
      </c>
      <c r="J91" s="132">
        <f t="shared" si="12"/>
        <v>0</v>
      </c>
    </row>
    <row r="92" spans="1:10" ht="12">
      <c r="A92" s="128">
        <f>IF(B92=0,0,MAX(A$2:A91)+1)</f>
        <v>0</v>
      </c>
      <c r="B92" s="129">
        <f t="shared" si="13"/>
        <v>0</v>
      </c>
      <c r="C92" s="130" t="str">
        <f t="shared" si="14"/>
        <v>330101市販用</v>
      </c>
      <c r="D92" s="130" t="str">
        <f t="shared" si="15"/>
        <v>330101業務用</v>
      </c>
      <c r="E92" s="134" t="s">
        <v>703</v>
      </c>
      <c r="F92" s="58" t="str">
        <f t="shared" si="8"/>
        <v>卵</v>
      </c>
      <c r="G92" s="132">
        <f t="shared" si="9"/>
        <v>0</v>
      </c>
      <c r="H92" s="132">
        <f t="shared" si="10"/>
        <v>0</v>
      </c>
      <c r="I92" s="132">
        <f t="shared" si="11"/>
        <v>0</v>
      </c>
      <c r="J92" s="132">
        <f t="shared" si="12"/>
        <v>0</v>
      </c>
    </row>
    <row r="93" spans="1:10" ht="12">
      <c r="A93" s="128">
        <f>IF(B93=0,0,MAX(A$2:A92)+1)</f>
        <v>0</v>
      </c>
      <c r="B93" s="129">
        <f t="shared" si="13"/>
        <v>0</v>
      </c>
      <c r="C93" s="130" t="str">
        <f t="shared" si="14"/>
        <v>410101市販用</v>
      </c>
      <c r="D93" s="130" t="str">
        <f t="shared" si="15"/>
        <v>410101業務用</v>
      </c>
      <c r="E93" s="133" t="s">
        <v>305</v>
      </c>
      <c r="F93" s="58" t="str">
        <f t="shared" si="8"/>
        <v>えびフライ</v>
      </c>
      <c r="G93" s="132">
        <f t="shared" si="9"/>
        <v>0</v>
      </c>
      <c r="H93" s="132">
        <f t="shared" si="10"/>
        <v>0</v>
      </c>
      <c r="I93" s="132">
        <f t="shared" si="11"/>
        <v>0</v>
      </c>
      <c r="J93" s="132">
        <f t="shared" si="12"/>
        <v>0</v>
      </c>
    </row>
    <row r="94" spans="1:10" ht="12">
      <c r="A94" s="128">
        <f>IF(B94=0,0,MAX(A$2:A93)+1)</f>
        <v>0</v>
      </c>
      <c r="B94" s="129">
        <f t="shared" si="13"/>
        <v>0</v>
      </c>
      <c r="C94" s="130" t="str">
        <f t="shared" si="14"/>
        <v>410102市販用</v>
      </c>
      <c r="D94" s="130" t="str">
        <f t="shared" si="15"/>
        <v>410102業務用</v>
      </c>
      <c r="E94" s="133" t="s">
        <v>307</v>
      </c>
      <c r="F94" s="58" t="str">
        <f t="shared" si="8"/>
        <v>いかフライ</v>
      </c>
      <c r="G94" s="132">
        <f t="shared" si="9"/>
        <v>0</v>
      </c>
      <c r="H94" s="132">
        <f t="shared" si="10"/>
        <v>0</v>
      </c>
      <c r="I94" s="132">
        <f t="shared" si="11"/>
        <v>0</v>
      </c>
      <c r="J94" s="132">
        <f t="shared" si="12"/>
        <v>0</v>
      </c>
    </row>
    <row r="95" spans="1:10" ht="12">
      <c r="A95" s="128">
        <f>IF(B95=0,0,MAX(A$2:A94)+1)</f>
        <v>0</v>
      </c>
      <c r="B95" s="129">
        <f t="shared" si="13"/>
        <v>0</v>
      </c>
      <c r="C95" s="130" t="str">
        <f t="shared" si="14"/>
        <v>410103市販用</v>
      </c>
      <c r="D95" s="130" t="str">
        <f t="shared" si="15"/>
        <v>410103業務用</v>
      </c>
      <c r="E95" s="133" t="s">
        <v>308</v>
      </c>
      <c r="F95" s="58" t="str">
        <f t="shared" si="8"/>
        <v>かきフライ</v>
      </c>
      <c r="G95" s="132">
        <f t="shared" si="9"/>
        <v>0</v>
      </c>
      <c r="H95" s="132">
        <f t="shared" si="10"/>
        <v>0</v>
      </c>
      <c r="I95" s="132">
        <f t="shared" si="11"/>
        <v>0</v>
      </c>
      <c r="J95" s="132">
        <f t="shared" si="12"/>
        <v>0</v>
      </c>
    </row>
    <row r="96" spans="1:10" ht="12">
      <c r="A96" s="128">
        <f>IF(B96=0,0,MAX(A$2:A95)+1)</f>
        <v>0</v>
      </c>
      <c r="B96" s="129">
        <f t="shared" si="13"/>
        <v>0</v>
      </c>
      <c r="C96" s="130" t="str">
        <f t="shared" si="14"/>
        <v>410104市販用</v>
      </c>
      <c r="D96" s="130" t="str">
        <f t="shared" si="15"/>
        <v>410104業務用</v>
      </c>
      <c r="E96" s="133" t="s">
        <v>310</v>
      </c>
      <c r="F96" s="58" t="str">
        <f t="shared" si="8"/>
        <v>魚フライ</v>
      </c>
      <c r="G96" s="132">
        <f t="shared" si="9"/>
        <v>0</v>
      </c>
      <c r="H96" s="132">
        <f t="shared" si="10"/>
        <v>0</v>
      </c>
      <c r="I96" s="132">
        <f t="shared" si="11"/>
        <v>0</v>
      </c>
      <c r="J96" s="132">
        <f t="shared" si="12"/>
        <v>0</v>
      </c>
    </row>
    <row r="97" spans="1:10" ht="12">
      <c r="A97" s="128">
        <f>IF(B97=0,0,MAX(A$2:A96)+1)</f>
        <v>0</v>
      </c>
      <c r="B97" s="129">
        <f t="shared" si="13"/>
        <v>0</v>
      </c>
      <c r="C97" s="130" t="str">
        <f t="shared" si="14"/>
        <v>410119市販用</v>
      </c>
      <c r="D97" s="130" t="str">
        <f t="shared" si="15"/>
        <v>410119業務用</v>
      </c>
      <c r="E97" s="133" t="s">
        <v>312</v>
      </c>
      <c r="F97" s="58" t="str">
        <f t="shared" si="8"/>
        <v>その他の水産フライ</v>
      </c>
      <c r="G97" s="132">
        <f t="shared" si="9"/>
        <v>0</v>
      </c>
      <c r="H97" s="132">
        <f t="shared" si="10"/>
        <v>0</v>
      </c>
      <c r="I97" s="132">
        <f t="shared" si="11"/>
        <v>0</v>
      </c>
      <c r="J97" s="132">
        <f t="shared" si="12"/>
        <v>0</v>
      </c>
    </row>
    <row r="98" spans="1:10" ht="12">
      <c r="A98" s="128">
        <f>IF(B98=0,0,MAX(A$2:A97)+1)</f>
        <v>0</v>
      </c>
      <c r="B98" s="129">
        <f t="shared" si="13"/>
        <v>0</v>
      </c>
      <c r="C98" s="130" t="str">
        <f t="shared" si="14"/>
        <v>410121市販用</v>
      </c>
      <c r="D98" s="130" t="str">
        <f t="shared" si="15"/>
        <v>410121業務用</v>
      </c>
      <c r="E98" s="133" t="s">
        <v>314</v>
      </c>
      <c r="F98" s="58" t="str">
        <f t="shared" si="8"/>
        <v>フリッター</v>
      </c>
      <c r="G98" s="132">
        <f t="shared" si="9"/>
        <v>0</v>
      </c>
      <c r="H98" s="132">
        <f t="shared" si="10"/>
        <v>0</v>
      </c>
      <c r="I98" s="132">
        <f t="shared" si="11"/>
        <v>0</v>
      </c>
      <c r="J98" s="132">
        <f t="shared" si="12"/>
        <v>0</v>
      </c>
    </row>
    <row r="99" spans="1:10" ht="12">
      <c r="A99" s="128">
        <f>IF(B99=0,0,MAX(A$2:A98)+1)</f>
        <v>0</v>
      </c>
      <c r="B99" s="129">
        <f t="shared" si="13"/>
        <v>0</v>
      </c>
      <c r="C99" s="130" t="str">
        <f t="shared" si="14"/>
        <v>410129市販用</v>
      </c>
      <c r="D99" s="130" t="str">
        <f t="shared" si="15"/>
        <v>410129業務用</v>
      </c>
      <c r="E99" s="133" t="s">
        <v>317</v>
      </c>
      <c r="F99" s="58" t="str">
        <f t="shared" si="8"/>
        <v>その他の水産てんぷら</v>
      </c>
      <c r="G99" s="132">
        <f t="shared" si="9"/>
        <v>0</v>
      </c>
      <c r="H99" s="132">
        <f t="shared" si="10"/>
        <v>0</v>
      </c>
      <c r="I99" s="132">
        <f t="shared" si="11"/>
        <v>0</v>
      </c>
      <c r="J99" s="132">
        <f t="shared" si="12"/>
        <v>0</v>
      </c>
    </row>
    <row r="100" spans="1:10" ht="12">
      <c r="A100" s="128">
        <f>IF(B100=0,0,MAX(A$2:A99)+1)</f>
        <v>0</v>
      </c>
      <c r="B100" s="129">
        <f t="shared" si="13"/>
        <v>0</v>
      </c>
      <c r="C100" s="130" t="str">
        <f t="shared" si="14"/>
        <v>410139市販用</v>
      </c>
      <c r="D100" s="130" t="str">
        <f t="shared" si="15"/>
        <v>410139業務用</v>
      </c>
      <c r="E100" s="133" t="s">
        <v>319</v>
      </c>
      <c r="F100" s="58" t="str">
        <f t="shared" si="8"/>
        <v>その他の水産から揚げ</v>
      </c>
      <c r="G100" s="132">
        <f t="shared" si="9"/>
        <v>0</v>
      </c>
      <c r="H100" s="132">
        <f t="shared" si="10"/>
        <v>0</v>
      </c>
      <c r="I100" s="132">
        <f t="shared" si="11"/>
        <v>0</v>
      </c>
      <c r="J100" s="132">
        <f t="shared" si="12"/>
        <v>0</v>
      </c>
    </row>
    <row r="101" spans="1:10" ht="12">
      <c r="A101" s="128">
        <f>IF(B101=0,0,MAX(A$2:A100)+1)</f>
        <v>0</v>
      </c>
      <c r="B101" s="129">
        <f t="shared" si="13"/>
        <v>0</v>
      </c>
      <c r="C101" s="130" t="str">
        <f t="shared" si="14"/>
        <v>411101市販用</v>
      </c>
      <c r="D101" s="130" t="str">
        <f t="shared" si="15"/>
        <v>411101業務用</v>
      </c>
      <c r="E101" s="133" t="s">
        <v>320</v>
      </c>
      <c r="F101" s="58" t="str">
        <f t="shared" si="8"/>
        <v>水産メンチカツ・スチック</v>
      </c>
      <c r="G101" s="132">
        <f t="shared" si="9"/>
        <v>0</v>
      </c>
      <c r="H101" s="132">
        <f t="shared" si="10"/>
        <v>0</v>
      </c>
      <c r="I101" s="132">
        <f t="shared" si="11"/>
        <v>0</v>
      </c>
      <c r="J101" s="132">
        <f t="shared" si="12"/>
        <v>0</v>
      </c>
    </row>
    <row r="102" spans="1:10" ht="12">
      <c r="A102" s="128">
        <f>IF(B102=0,0,MAX(A$2:A101)+1)</f>
        <v>0</v>
      </c>
      <c r="B102" s="129">
        <f t="shared" si="13"/>
        <v>0</v>
      </c>
      <c r="C102" s="130" t="str">
        <f t="shared" si="14"/>
        <v>412101市販用</v>
      </c>
      <c r="D102" s="130" t="str">
        <f t="shared" si="15"/>
        <v>412101業務用</v>
      </c>
      <c r="E102" s="133" t="s">
        <v>322</v>
      </c>
      <c r="F102" s="58" t="str">
        <f t="shared" si="8"/>
        <v>かぼちゃフライ</v>
      </c>
      <c r="G102" s="132">
        <f t="shared" si="9"/>
        <v>0</v>
      </c>
      <c r="H102" s="132">
        <f t="shared" si="10"/>
        <v>0</v>
      </c>
      <c r="I102" s="132">
        <f t="shared" si="11"/>
        <v>0</v>
      </c>
      <c r="J102" s="132">
        <f t="shared" si="12"/>
        <v>0</v>
      </c>
    </row>
    <row r="103" spans="1:10" ht="12">
      <c r="A103" s="128">
        <f>IF(B103=0,0,MAX(A$2:A102)+1)</f>
        <v>0</v>
      </c>
      <c r="B103" s="129">
        <f t="shared" si="13"/>
        <v>0</v>
      </c>
      <c r="C103" s="130" t="str">
        <f t="shared" si="14"/>
        <v>412102市販用</v>
      </c>
      <c r="D103" s="130" t="str">
        <f t="shared" si="15"/>
        <v>412102業務用</v>
      </c>
      <c r="E103" s="133" t="s">
        <v>673</v>
      </c>
      <c r="F103" s="58" t="str">
        <f t="shared" si="8"/>
        <v>オニオンフライ</v>
      </c>
      <c r="G103" s="132">
        <f t="shared" si="9"/>
        <v>0</v>
      </c>
      <c r="H103" s="132">
        <f t="shared" si="10"/>
        <v>0</v>
      </c>
      <c r="I103" s="132">
        <f t="shared" si="11"/>
        <v>0</v>
      </c>
      <c r="J103" s="132">
        <f t="shared" si="12"/>
        <v>0</v>
      </c>
    </row>
    <row r="104" spans="1:10" ht="12">
      <c r="A104" s="128">
        <f>IF(B104=0,0,MAX(A$2:A103)+1)</f>
        <v>0</v>
      </c>
      <c r="B104" s="129">
        <f t="shared" si="13"/>
        <v>0</v>
      </c>
      <c r="C104" s="130" t="str">
        <f t="shared" si="14"/>
        <v>412111市販用</v>
      </c>
      <c r="D104" s="130" t="str">
        <f t="shared" si="15"/>
        <v>412111業務用</v>
      </c>
      <c r="E104" s="133" t="s">
        <v>324</v>
      </c>
      <c r="F104" s="58" t="str">
        <f t="shared" si="8"/>
        <v>大学いも</v>
      </c>
      <c r="G104" s="132">
        <f t="shared" si="9"/>
        <v>0</v>
      </c>
      <c r="H104" s="132">
        <f t="shared" si="10"/>
        <v>0</v>
      </c>
      <c r="I104" s="132">
        <f t="shared" si="11"/>
        <v>0</v>
      </c>
      <c r="J104" s="132">
        <f t="shared" si="12"/>
        <v>0</v>
      </c>
    </row>
    <row r="105" spans="1:10" ht="12">
      <c r="A105" s="128">
        <f>IF(B105=0,0,MAX(A$2:A104)+1)</f>
        <v>0</v>
      </c>
      <c r="B105" s="129">
        <f t="shared" si="13"/>
        <v>0</v>
      </c>
      <c r="C105" s="130" t="str">
        <f t="shared" si="14"/>
        <v>412121市販用</v>
      </c>
      <c r="D105" s="130" t="str">
        <f t="shared" si="15"/>
        <v>412121業務用</v>
      </c>
      <c r="E105" s="133" t="s">
        <v>327</v>
      </c>
      <c r="F105" s="58" t="str">
        <f t="shared" si="8"/>
        <v>野菜かき揚げ</v>
      </c>
      <c r="G105" s="132">
        <f t="shared" si="9"/>
        <v>0</v>
      </c>
      <c r="H105" s="132">
        <f t="shared" si="10"/>
        <v>0</v>
      </c>
      <c r="I105" s="132">
        <f t="shared" si="11"/>
        <v>0</v>
      </c>
      <c r="J105" s="132">
        <f t="shared" si="12"/>
        <v>0</v>
      </c>
    </row>
    <row r="106" spans="1:10" ht="12">
      <c r="A106" s="128">
        <f>IF(B106=0,0,MAX(A$2:A105)+1)</f>
        <v>0</v>
      </c>
      <c r="B106" s="129">
        <f t="shared" si="13"/>
        <v>0</v>
      </c>
      <c r="C106" s="130" t="str">
        <f t="shared" si="14"/>
        <v>412179市販用</v>
      </c>
      <c r="D106" s="130" t="str">
        <f t="shared" si="15"/>
        <v>412179業務用</v>
      </c>
      <c r="E106" s="133" t="s">
        <v>675</v>
      </c>
      <c r="F106" s="58" t="str">
        <f t="shared" si="8"/>
        <v>その他の農産物フライ</v>
      </c>
      <c r="G106" s="132">
        <f t="shared" si="9"/>
        <v>0</v>
      </c>
      <c r="H106" s="132">
        <f t="shared" si="10"/>
        <v>0</v>
      </c>
      <c r="I106" s="132">
        <f t="shared" si="11"/>
        <v>0</v>
      </c>
      <c r="J106" s="132">
        <f t="shared" si="12"/>
        <v>0</v>
      </c>
    </row>
    <row r="107" spans="1:10" ht="12">
      <c r="A107" s="128">
        <f>IF(B107=0,0,MAX(A$2:A106)+1)</f>
        <v>0</v>
      </c>
      <c r="B107" s="129">
        <f t="shared" si="13"/>
        <v>0</v>
      </c>
      <c r="C107" s="130" t="str">
        <f t="shared" si="14"/>
        <v>412189市販用</v>
      </c>
      <c r="D107" s="130" t="str">
        <f t="shared" si="15"/>
        <v>412189業務用</v>
      </c>
      <c r="E107" s="133" t="s">
        <v>676</v>
      </c>
      <c r="F107" s="58" t="str">
        <f t="shared" si="8"/>
        <v>その他の農産物天ぷら</v>
      </c>
      <c r="G107" s="132">
        <f t="shared" si="9"/>
        <v>0</v>
      </c>
      <c r="H107" s="132">
        <f t="shared" si="10"/>
        <v>0</v>
      </c>
      <c r="I107" s="132">
        <f t="shared" si="11"/>
        <v>0</v>
      </c>
      <c r="J107" s="132">
        <f t="shared" si="12"/>
        <v>0</v>
      </c>
    </row>
    <row r="108" spans="1:10" ht="12">
      <c r="A108" s="128">
        <f>IF(B108=0,0,MAX(A$2:A107)+1)</f>
        <v>0</v>
      </c>
      <c r="B108" s="129">
        <f t="shared" si="13"/>
        <v>0</v>
      </c>
      <c r="C108" s="130" t="str">
        <f t="shared" si="14"/>
        <v>412199市販用</v>
      </c>
      <c r="D108" s="130" t="str">
        <f t="shared" si="15"/>
        <v>412199業務用</v>
      </c>
      <c r="E108" s="133" t="s">
        <v>328</v>
      </c>
      <c r="F108" s="58" t="str">
        <f t="shared" si="8"/>
        <v>その他の農産物から揚げ</v>
      </c>
      <c r="G108" s="132">
        <f t="shared" si="9"/>
        <v>0</v>
      </c>
      <c r="H108" s="132">
        <f t="shared" si="10"/>
        <v>0</v>
      </c>
      <c r="I108" s="132">
        <f t="shared" si="11"/>
        <v>0</v>
      </c>
      <c r="J108" s="132">
        <f t="shared" si="12"/>
        <v>0</v>
      </c>
    </row>
    <row r="109" spans="1:10" ht="12">
      <c r="A109" s="128">
        <f>IF(B109=0,0,MAX(A$2:A108)+1)</f>
        <v>0</v>
      </c>
      <c r="B109" s="129">
        <f t="shared" si="13"/>
        <v>0</v>
      </c>
      <c r="C109" s="130" t="str">
        <f t="shared" si="14"/>
        <v>413101市販用</v>
      </c>
      <c r="D109" s="130" t="str">
        <f t="shared" si="15"/>
        <v>413101業務用</v>
      </c>
      <c r="E109" s="133" t="s">
        <v>330</v>
      </c>
      <c r="F109" s="58" t="str">
        <f t="shared" si="8"/>
        <v>メンチカツ</v>
      </c>
      <c r="G109" s="132">
        <f t="shared" si="9"/>
        <v>0</v>
      </c>
      <c r="H109" s="132">
        <f t="shared" si="10"/>
        <v>0</v>
      </c>
      <c r="I109" s="132">
        <f t="shared" si="11"/>
        <v>0</v>
      </c>
      <c r="J109" s="132">
        <f t="shared" si="12"/>
        <v>0</v>
      </c>
    </row>
    <row r="110" spans="1:10" ht="12">
      <c r="A110" s="128">
        <f>IF(B110=0,0,MAX(A$2:A109)+1)</f>
        <v>0</v>
      </c>
      <c r="B110" s="129">
        <f t="shared" si="13"/>
        <v>0</v>
      </c>
      <c r="C110" s="130" t="str">
        <f t="shared" si="14"/>
        <v>413111市販用</v>
      </c>
      <c r="D110" s="130" t="str">
        <f t="shared" si="15"/>
        <v>413111業務用</v>
      </c>
      <c r="E110" s="133" t="s">
        <v>332</v>
      </c>
      <c r="F110" s="58" t="str">
        <f t="shared" si="8"/>
        <v>肉のてんぷら</v>
      </c>
      <c r="G110" s="132">
        <f t="shared" si="9"/>
        <v>0</v>
      </c>
      <c r="H110" s="132">
        <f t="shared" si="10"/>
        <v>0</v>
      </c>
      <c r="I110" s="132">
        <f t="shared" si="11"/>
        <v>0</v>
      </c>
      <c r="J110" s="132">
        <f t="shared" si="12"/>
        <v>0</v>
      </c>
    </row>
    <row r="111" spans="1:10" ht="12">
      <c r="A111" s="128">
        <f>IF(B111=0,0,MAX(A$2:A110)+1)</f>
        <v>0</v>
      </c>
      <c r="B111" s="129">
        <f t="shared" si="13"/>
        <v>0</v>
      </c>
      <c r="C111" s="130" t="str">
        <f t="shared" si="14"/>
        <v>413121市販用</v>
      </c>
      <c r="D111" s="130" t="str">
        <f t="shared" si="15"/>
        <v>413121業務用</v>
      </c>
      <c r="E111" s="133" t="s">
        <v>334</v>
      </c>
      <c r="F111" s="58" t="str">
        <f t="shared" si="8"/>
        <v>とりのから揚げ</v>
      </c>
      <c r="G111" s="132">
        <f t="shared" si="9"/>
        <v>0</v>
      </c>
      <c r="H111" s="132">
        <f t="shared" si="10"/>
        <v>0</v>
      </c>
      <c r="I111" s="132">
        <f t="shared" si="11"/>
        <v>0</v>
      </c>
      <c r="J111" s="132">
        <f t="shared" si="12"/>
        <v>0</v>
      </c>
    </row>
    <row r="112" spans="1:10" ht="12">
      <c r="A112" s="128">
        <f>IF(B112=0,0,MAX(A$2:A111)+1)</f>
        <v>0</v>
      </c>
      <c r="B112" s="129">
        <f t="shared" si="13"/>
        <v>0</v>
      </c>
      <c r="C112" s="130" t="str">
        <f t="shared" si="14"/>
        <v>413122市販用</v>
      </c>
      <c r="D112" s="130" t="str">
        <f t="shared" si="15"/>
        <v>413122業務用</v>
      </c>
      <c r="E112" s="133" t="s">
        <v>336</v>
      </c>
      <c r="F112" s="58" t="str">
        <f t="shared" si="8"/>
        <v>チキンナゲット</v>
      </c>
      <c r="G112" s="132">
        <f t="shared" si="9"/>
        <v>0</v>
      </c>
      <c r="H112" s="132">
        <f t="shared" si="10"/>
        <v>0</v>
      </c>
      <c r="I112" s="132">
        <f t="shared" si="11"/>
        <v>0</v>
      </c>
      <c r="J112" s="132">
        <f t="shared" si="12"/>
        <v>0</v>
      </c>
    </row>
    <row r="113" spans="1:10" ht="12">
      <c r="A113" s="128">
        <f>IF(B113=0,0,MAX(A$2:A112)+1)</f>
        <v>0</v>
      </c>
      <c r="B113" s="129">
        <f t="shared" si="13"/>
        <v>0</v>
      </c>
      <c r="C113" s="130" t="str">
        <f t="shared" si="14"/>
        <v>413199市販用</v>
      </c>
      <c r="D113" s="130" t="str">
        <f t="shared" si="15"/>
        <v>413199業務用</v>
      </c>
      <c r="E113" s="133" t="s">
        <v>338</v>
      </c>
      <c r="F113" s="58" t="str">
        <f t="shared" si="8"/>
        <v>その他肉のから揚げ</v>
      </c>
      <c r="G113" s="132">
        <f t="shared" si="9"/>
        <v>0</v>
      </c>
      <c r="H113" s="132">
        <f t="shared" si="10"/>
        <v>0</v>
      </c>
      <c r="I113" s="132">
        <f t="shared" si="11"/>
        <v>0</v>
      </c>
      <c r="J113" s="132">
        <f t="shared" si="12"/>
        <v>0</v>
      </c>
    </row>
    <row r="114" spans="1:10" ht="12">
      <c r="A114" s="128">
        <f>IF(B114=0,0,MAX(A$2:A113)+1)</f>
        <v>0</v>
      </c>
      <c r="B114" s="129">
        <f t="shared" si="13"/>
        <v>0</v>
      </c>
      <c r="C114" s="130" t="str">
        <f t="shared" si="14"/>
        <v>414101市販用</v>
      </c>
      <c r="D114" s="130" t="str">
        <f t="shared" si="15"/>
        <v>414101業務用</v>
      </c>
      <c r="E114" s="133" t="s">
        <v>339</v>
      </c>
      <c r="F114" s="58" t="str">
        <f t="shared" si="8"/>
        <v>チキンカツ</v>
      </c>
      <c r="G114" s="132">
        <f t="shared" si="9"/>
        <v>0</v>
      </c>
      <c r="H114" s="132">
        <f t="shared" si="10"/>
        <v>0</v>
      </c>
      <c r="I114" s="132">
        <f t="shared" si="11"/>
        <v>0</v>
      </c>
      <c r="J114" s="132">
        <f t="shared" si="12"/>
        <v>0</v>
      </c>
    </row>
    <row r="115" spans="1:10" ht="12">
      <c r="A115" s="128">
        <f>IF(B115=0,0,MAX(A$2:A114)+1)</f>
        <v>0</v>
      </c>
      <c r="B115" s="129">
        <f t="shared" si="13"/>
        <v>0</v>
      </c>
      <c r="C115" s="130" t="str">
        <f t="shared" si="14"/>
        <v>414102市販用</v>
      </c>
      <c r="D115" s="130" t="str">
        <f t="shared" si="15"/>
        <v>414102業務用</v>
      </c>
      <c r="E115" s="133" t="s">
        <v>340</v>
      </c>
      <c r="F115" s="58" t="str">
        <f t="shared" si="8"/>
        <v>トンカツ</v>
      </c>
      <c r="G115" s="132">
        <f t="shared" si="9"/>
        <v>0</v>
      </c>
      <c r="H115" s="132">
        <f t="shared" si="10"/>
        <v>0</v>
      </c>
      <c r="I115" s="132">
        <f t="shared" si="11"/>
        <v>0</v>
      </c>
      <c r="J115" s="132">
        <f t="shared" si="12"/>
        <v>0</v>
      </c>
    </row>
    <row r="116" spans="1:10" ht="12">
      <c r="A116" s="128">
        <f>IF(B116=0,0,MAX(A$2:A115)+1)</f>
        <v>0</v>
      </c>
      <c r="B116" s="129">
        <f t="shared" si="13"/>
        <v>0</v>
      </c>
      <c r="C116" s="130" t="str">
        <f t="shared" si="14"/>
        <v>414103市販用</v>
      </c>
      <c r="D116" s="130" t="str">
        <f t="shared" si="15"/>
        <v>414103業務用</v>
      </c>
      <c r="E116" s="133" t="s">
        <v>341</v>
      </c>
      <c r="F116" s="58" t="str">
        <f t="shared" si="8"/>
        <v>ビーフカツ</v>
      </c>
      <c r="G116" s="132">
        <f t="shared" si="9"/>
        <v>0</v>
      </c>
      <c r="H116" s="132">
        <f t="shared" si="10"/>
        <v>0</v>
      </c>
      <c r="I116" s="132">
        <f t="shared" si="11"/>
        <v>0</v>
      </c>
      <c r="J116" s="132">
        <f t="shared" si="12"/>
        <v>0</v>
      </c>
    </row>
    <row r="117" spans="1:10" ht="12">
      <c r="A117" s="128">
        <f>IF(B117=0,0,MAX(A$2:A116)+1)</f>
        <v>0</v>
      </c>
      <c r="B117" s="129">
        <f t="shared" si="13"/>
        <v>0</v>
      </c>
      <c r="C117" s="130" t="str">
        <f t="shared" si="14"/>
        <v>414199市販用</v>
      </c>
      <c r="D117" s="130" t="str">
        <f t="shared" si="15"/>
        <v>414199業務用</v>
      </c>
      <c r="E117" s="133" t="s">
        <v>343</v>
      </c>
      <c r="F117" s="58" t="str">
        <f t="shared" si="8"/>
        <v>その他カツレツ</v>
      </c>
      <c r="G117" s="132">
        <f t="shared" si="9"/>
        <v>0</v>
      </c>
      <c r="H117" s="132">
        <f t="shared" si="10"/>
        <v>0</v>
      </c>
      <c r="I117" s="132">
        <f t="shared" si="11"/>
        <v>0</v>
      </c>
      <c r="J117" s="132">
        <f t="shared" si="12"/>
        <v>0</v>
      </c>
    </row>
    <row r="118" spans="1:10" ht="12">
      <c r="A118" s="128">
        <f>IF(B118=0,0,MAX(A$2:A117)+1)</f>
        <v>0</v>
      </c>
      <c r="B118" s="129">
        <f t="shared" si="13"/>
        <v>0</v>
      </c>
      <c r="C118" s="130" t="str">
        <f t="shared" si="14"/>
        <v>415101市販用</v>
      </c>
      <c r="D118" s="130" t="str">
        <f t="shared" si="15"/>
        <v>415101業務用</v>
      </c>
      <c r="E118" s="133" t="s">
        <v>344</v>
      </c>
      <c r="F118" s="58" t="str">
        <f t="shared" si="8"/>
        <v>ポテトコロッケ</v>
      </c>
      <c r="G118" s="132">
        <f t="shared" si="9"/>
        <v>0</v>
      </c>
      <c r="H118" s="132">
        <f t="shared" si="10"/>
        <v>0</v>
      </c>
      <c r="I118" s="132">
        <f t="shared" si="11"/>
        <v>0</v>
      </c>
      <c r="J118" s="132">
        <f t="shared" si="12"/>
        <v>0</v>
      </c>
    </row>
    <row r="119" spans="1:10" ht="12">
      <c r="A119" s="128">
        <f>IF(B119=0,0,MAX(A$2:A118)+1)</f>
        <v>0</v>
      </c>
      <c r="B119" s="129">
        <f t="shared" si="13"/>
        <v>0</v>
      </c>
      <c r="C119" s="130" t="str">
        <f t="shared" si="14"/>
        <v>415102市販用</v>
      </c>
      <c r="D119" s="130" t="str">
        <f t="shared" si="15"/>
        <v>415102業務用</v>
      </c>
      <c r="E119" s="133" t="s">
        <v>346</v>
      </c>
      <c r="F119" s="58" t="str">
        <f t="shared" si="8"/>
        <v>カボチャコロッケ</v>
      </c>
      <c r="G119" s="132">
        <f t="shared" si="9"/>
        <v>0</v>
      </c>
      <c r="H119" s="132">
        <f t="shared" si="10"/>
        <v>0</v>
      </c>
      <c r="I119" s="132">
        <f t="shared" si="11"/>
        <v>0</v>
      </c>
      <c r="J119" s="132">
        <f t="shared" si="12"/>
        <v>0</v>
      </c>
    </row>
    <row r="120" spans="1:10" ht="12">
      <c r="A120" s="128">
        <f>IF(B120=0,0,MAX(A$2:A119)+1)</f>
        <v>0</v>
      </c>
      <c r="B120" s="129">
        <f t="shared" si="13"/>
        <v>0</v>
      </c>
      <c r="C120" s="130" t="str">
        <f t="shared" si="14"/>
        <v>415111市販用</v>
      </c>
      <c r="D120" s="130" t="str">
        <f t="shared" si="15"/>
        <v>415111業務用</v>
      </c>
      <c r="E120" s="133" t="s">
        <v>348</v>
      </c>
      <c r="F120" s="58" t="str">
        <f t="shared" si="8"/>
        <v>クリームコロッケ</v>
      </c>
      <c r="G120" s="132">
        <f t="shared" si="9"/>
        <v>0</v>
      </c>
      <c r="H120" s="132">
        <f t="shared" si="10"/>
        <v>0</v>
      </c>
      <c r="I120" s="132">
        <f t="shared" si="11"/>
        <v>0</v>
      </c>
      <c r="J120" s="132">
        <f t="shared" si="12"/>
        <v>0</v>
      </c>
    </row>
    <row r="121" spans="1:10" ht="12">
      <c r="A121" s="128">
        <f>IF(B121=0,0,MAX(A$2:A120)+1)</f>
        <v>0</v>
      </c>
      <c r="B121" s="129">
        <f t="shared" si="13"/>
        <v>0</v>
      </c>
      <c r="C121" s="130" t="str">
        <f t="shared" si="14"/>
        <v>415199市販用</v>
      </c>
      <c r="D121" s="130" t="str">
        <f t="shared" si="15"/>
        <v>415199業務用</v>
      </c>
      <c r="E121" s="133" t="s">
        <v>349</v>
      </c>
      <c r="F121" s="58" t="str">
        <f t="shared" si="8"/>
        <v>その他のコロッケ</v>
      </c>
      <c r="G121" s="132">
        <f t="shared" si="9"/>
        <v>0</v>
      </c>
      <c r="H121" s="132">
        <f t="shared" si="10"/>
        <v>0</v>
      </c>
      <c r="I121" s="132">
        <f t="shared" si="11"/>
        <v>0</v>
      </c>
      <c r="J121" s="132">
        <f t="shared" si="12"/>
        <v>0</v>
      </c>
    </row>
    <row r="122" spans="1:10" ht="12">
      <c r="A122" s="128">
        <f>IF(B122=0,0,MAX(A$2:A121)+1)</f>
        <v>0</v>
      </c>
      <c r="B122" s="129">
        <f t="shared" si="13"/>
        <v>0</v>
      </c>
      <c r="C122" s="130" t="str">
        <f t="shared" si="14"/>
        <v>419919市販用</v>
      </c>
      <c r="D122" s="130" t="str">
        <f t="shared" si="15"/>
        <v>419919業務用</v>
      </c>
      <c r="E122" s="133" t="s">
        <v>351</v>
      </c>
      <c r="F122" s="58" t="str">
        <f t="shared" si="8"/>
        <v>フライ類</v>
      </c>
      <c r="G122" s="132">
        <f t="shared" si="9"/>
        <v>0</v>
      </c>
      <c r="H122" s="132">
        <f t="shared" si="10"/>
        <v>0</v>
      </c>
      <c r="I122" s="132">
        <f t="shared" si="11"/>
        <v>0</v>
      </c>
      <c r="J122" s="132">
        <f t="shared" si="12"/>
        <v>0</v>
      </c>
    </row>
    <row r="123" spans="1:10" ht="12">
      <c r="A123" s="128">
        <f>IF(B123=0,0,MAX(A$2:A122)+1)</f>
        <v>0</v>
      </c>
      <c r="B123" s="129">
        <f t="shared" si="13"/>
        <v>0</v>
      </c>
      <c r="C123" s="130" t="str">
        <f t="shared" si="14"/>
        <v>419929市販用</v>
      </c>
      <c r="D123" s="130" t="str">
        <f t="shared" si="15"/>
        <v>419929業務用</v>
      </c>
      <c r="E123" s="133" t="s">
        <v>353</v>
      </c>
      <c r="F123" s="58" t="str">
        <f t="shared" si="8"/>
        <v>天ぷら類</v>
      </c>
      <c r="G123" s="132">
        <f t="shared" si="9"/>
        <v>0</v>
      </c>
      <c r="H123" s="132">
        <f t="shared" si="10"/>
        <v>0</v>
      </c>
      <c r="I123" s="132">
        <f t="shared" si="11"/>
        <v>0</v>
      </c>
      <c r="J123" s="132">
        <f t="shared" si="12"/>
        <v>0</v>
      </c>
    </row>
    <row r="124" spans="1:10" ht="12">
      <c r="A124" s="128">
        <f>IF(B124=0,0,MAX(A$2:A123)+1)</f>
        <v>0</v>
      </c>
      <c r="B124" s="129">
        <f t="shared" si="13"/>
        <v>0</v>
      </c>
      <c r="C124" s="130" t="str">
        <f t="shared" si="14"/>
        <v>419939市販用</v>
      </c>
      <c r="D124" s="130" t="str">
        <f t="shared" si="15"/>
        <v>419939業務用</v>
      </c>
      <c r="E124" s="133" t="s">
        <v>355</v>
      </c>
      <c r="F124" s="58" t="str">
        <f t="shared" si="8"/>
        <v>から揚げ類</v>
      </c>
      <c r="G124" s="132">
        <f t="shared" si="9"/>
        <v>0</v>
      </c>
      <c r="H124" s="132">
        <f t="shared" si="10"/>
        <v>0</v>
      </c>
      <c r="I124" s="132">
        <f t="shared" si="11"/>
        <v>0</v>
      </c>
      <c r="J124" s="132">
        <f t="shared" si="12"/>
        <v>0</v>
      </c>
    </row>
    <row r="125" spans="1:10" ht="12">
      <c r="A125" s="128">
        <f>IF(B125=0,0,MAX(A$2:A124)+1)</f>
        <v>0</v>
      </c>
      <c r="B125" s="129">
        <f t="shared" si="13"/>
        <v>0</v>
      </c>
      <c r="C125" s="130" t="str">
        <f t="shared" si="14"/>
        <v>419999市販用</v>
      </c>
      <c r="D125" s="130" t="str">
        <f t="shared" si="15"/>
        <v>419999業務用</v>
      </c>
      <c r="E125" s="133" t="s">
        <v>356</v>
      </c>
      <c r="F125" s="58" t="str">
        <f t="shared" si="8"/>
        <v>その他フライ類</v>
      </c>
      <c r="G125" s="132">
        <f t="shared" si="9"/>
        <v>0</v>
      </c>
      <c r="H125" s="132">
        <f t="shared" si="10"/>
        <v>0</v>
      </c>
      <c r="I125" s="132">
        <f t="shared" si="11"/>
        <v>0</v>
      </c>
      <c r="J125" s="132">
        <f t="shared" si="12"/>
        <v>0</v>
      </c>
    </row>
    <row r="126" spans="1:10" ht="12">
      <c r="A126" s="128">
        <f>IF(B126=0,0,MAX(A$2:A125)+1)</f>
        <v>0</v>
      </c>
      <c r="B126" s="129">
        <f t="shared" si="13"/>
        <v>0</v>
      </c>
      <c r="C126" s="130" t="str">
        <f t="shared" si="14"/>
        <v>420101市販用</v>
      </c>
      <c r="D126" s="130" t="str">
        <f t="shared" si="15"/>
        <v>420101業務用</v>
      </c>
      <c r="E126" s="133" t="s">
        <v>358</v>
      </c>
      <c r="F126" s="58" t="str">
        <f t="shared" si="8"/>
        <v>ハンバーグ</v>
      </c>
      <c r="G126" s="132">
        <f t="shared" si="9"/>
        <v>0</v>
      </c>
      <c r="H126" s="132">
        <f t="shared" si="10"/>
        <v>0</v>
      </c>
      <c r="I126" s="132">
        <f t="shared" si="11"/>
        <v>0</v>
      </c>
      <c r="J126" s="132">
        <f t="shared" si="12"/>
        <v>0</v>
      </c>
    </row>
    <row r="127" spans="1:10" ht="12">
      <c r="A127" s="128">
        <f>IF(B127=0,0,MAX(A$2:A126)+1)</f>
        <v>0</v>
      </c>
      <c r="B127" s="129">
        <f t="shared" si="13"/>
        <v>0</v>
      </c>
      <c r="C127" s="130" t="str">
        <f t="shared" si="14"/>
        <v>420102市販用</v>
      </c>
      <c r="D127" s="130" t="str">
        <f t="shared" si="15"/>
        <v>420102業務用</v>
      </c>
      <c r="E127" s="133" t="s">
        <v>359</v>
      </c>
      <c r="F127" s="58" t="str">
        <f t="shared" si="8"/>
        <v>ミートパテー</v>
      </c>
      <c r="G127" s="132">
        <f t="shared" si="9"/>
        <v>0</v>
      </c>
      <c r="H127" s="132">
        <f t="shared" si="10"/>
        <v>0</v>
      </c>
      <c r="I127" s="132">
        <f t="shared" si="11"/>
        <v>0</v>
      </c>
      <c r="J127" s="132">
        <f t="shared" si="12"/>
        <v>0</v>
      </c>
    </row>
    <row r="128" spans="1:10" ht="12">
      <c r="A128" s="128">
        <f>IF(B128=0,0,MAX(A$2:A127)+1)</f>
        <v>0</v>
      </c>
      <c r="B128" s="129">
        <f t="shared" si="13"/>
        <v>0</v>
      </c>
      <c r="C128" s="130" t="str">
        <f t="shared" si="14"/>
        <v>420199市販用</v>
      </c>
      <c r="D128" s="130" t="str">
        <f t="shared" si="15"/>
        <v>420199業務用</v>
      </c>
      <c r="E128" s="133" t="s">
        <v>361</v>
      </c>
      <c r="F128" s="58" t="str">
        <f t="shared" si="8"/>
        <v>その他のハンバーグ</v>
      </c>
      <c r="G128" s="132">
        <f t="shared" si="9"/>
        <v>0</v>
      </c>
      <c r="H128" s="132">
        <f t="shared" si="10"/>
        <v>0</v>
      </c>
      <c r="I128" s="132">
        <f t="shared" si="11"/>
        <v>0</v>
      </c>
      <c r="J128" s="132">
        <f t="shared" si="12"/>
        <v>0</v>
      </c>
    </row>
    <row r="129" spans="1:10" ht="12">
      <c r="A129" s="128">
        <f>IF(B129=0,0,MAX(A$2:A128)+1)</f>
        <v>0</v>
      </c>
      <c r="B129" s="129">
        <f t="shared" si="13"/>
        <v>0</v>
      </c>
      <c r="C129" s="130" t="str">
        <f t="shared" si="14"/>
        <v>421101市販用</v>
      </c>
      <c r="D129" s="130" t="str">
        <f t="shared" si="15"/>
        <v>421101業務用</v>
      </c>
      <c r="E129" s="133" t="s">
        <v>362</v>
      </c>
      <c r="F129" s="58" t="str">
        <f t="shared" si="8"/>
        <v>チキンボール</v>
      </c>
      <c r="G129" s="132">
        <f t="shared" si="9"/>
        <v>0</v>
      </c>
      <c r="H129" s="132">
        <f t="shared" si="10"/>
        <v>0</v>
      </c>
      <c r="I129" s="132">
        <f t="shared" si="11"/>
        <v>0</v>
      </c>
      <c r="J129" s="132">
        <f t="shared" si="12"/>
        <v>0</v>
      </c>
    </row>
    <row r="130" spans="1:10" ht="12">
      <c r="A130" s="128">
        <f>IF(B130=0,0,MAX(A$2:A129)+1)</f>
        <v>0</v>
      </c>
      <c r="B130" s="129">
        <f t="shared" si="13"/>
        <v>0</v>
      </c>
      <c r="C130" s="130" t="str">
        <f t="shared" si="14"/>
        <v>421199市販用</v>
      </c>
      <c r="D130" s="130" t="str">
        <f t="shared" si="15"/>
        <v>421199業務用</v>
      </c>
      <c r="E130" s="133" t="s">
        <v>365</v>
      </c>
      <c r="F130" s="58" t="str">
        <f aca="true" t="shared" si="16" ref="F130:F193">VLOOKUP(E130,銘柄ｺｰﾄﾞ,5,FALSE)</f>
        <v>その他のミートボール</v>
      </c>
      <c r="G130" s="132">
        <f aca="true" t="shared" si="17" ref="G130:G193">SUMIF(銘柄種別,C130,数量)</f>
        <v>0</v>
      </c>
      <c r="H130" s="132">
        <f aca="true" t="shared" si="18" ref="H130:H193">SUMIF(銘柄種別,D130,数量)</f>
        <v>0</v>
      </c>
      <c r="I130" s="132">
        <f aca="true" t="shared" si="19" ref="I130:I193">SUMIF(銘柄種別,C130,種類)</f>
        <v>0</v>
      </c>
      <c r="J130" s="132">
        <f aca="true" t="shared" si="20" ref="J130:J193">SUMIF(銘柄種別,D130,種類)</f>
        <v>0</v>
      </c>
    </row>
    <row r="131" spans="1:10" ht="12">
      <c r="A131" s="128">
        <f>IF(B131=0,0,MAX(A$2:A130)+1)</f>
        <v>0</v>
      </c>
      <c r="B131" s="129">
        <f aca="true" t="shared" si="21" ref="B131:B194">IF(SUM(I131:J131)&gt;0,1,0)</f>
        <v>0</v>
      </c>
      <c r="C131" s="130" t="str">
        <f aca="true" t="shared" si="22" ref="C131:C194">E131&amp;"市販用"</f>
        <v>422101市販用</v>
      </c>
      <c r="D131" s="130" t="str">
        <f aca="true" t="shared" si="23" ref="D131:D194">E131&amp;"業務用"</f>
        <v>422101業務用</v>
      </c>
      <c r="E131" s="133" t="s">
        <v>366</v>
      </c>
      <c r="F131" s="58" t="str">
        <f t="shared" si="16"/>
        <v>フィッシュハンバーグ</v>
      </c>
      <c r="G131" s="132">
        <f t="shared" si="17"/>
        <v>0</v>
      </c>
      <c r="H131" s="132">
        <f t="shared" si="18"/>
        <v>0</v>
      </c>
      <c r="I131" s="132">
        <f t="shared" si="19"/>
        <v>0</v>
      </c>
      <c r="J131" s="132">
        <f t="shared" si="20"/>
        <v>0</v>
      </c>
    </row>
    <row r="132" spans="1:10" ht="12">
      <c r="A132" s="128">
        <f>IF(B132=0,0,MAX(A$2:A131)+1)</f>
        <v>0</v>
      </c>
      <c r="B132" s="129">
        <f t="shared" si="21"/>
        <v>0</v>
      </c>
      <c r="C132" s="130" t="str">
        <f t="shared" si="22"/>
        <v>423101市販用</v>
      </c>
      <c r="D132" s="130" t="str">
        <f t="shared" si="23"/>
        <v>423101業務用</v>
      </c>
      <c r="E132" s="133" t="s">
        <v>367</v>
      </c>
      <c r="F132" s="58" t="str">
        <f t="shared" si="16"/>
        <v>いかボール</v>
      </c>
      <c r="G132" s="132">
        <f t="shared" si="17"/>
        <v>0</v>
      </c>
      <c r="H132" s="132">
        <f t="shared" si="18"/>
        <v>0</v>
      </c>
      <c r="I132" s="132">
        <f t="shared" si="19"/>
        <v>0</v>
      </c>
      <c r="J132" s="132">
        <f t="shared" si="20"/>
        <v>0</v>
      </c>
    </row>
    <row r="133" spans="1:10" ht="12">
      <c r="A133" s="128">
        <f>IF(B133=0,0,MAX(A$2:A132)+1)</f>
        <v>0</v>
      </c>
      <c r="B133" s="129">
        <f t="shared" si="21"/>
        <v>0</v>
      </c>
      <c r="C133" s="130" t="str">
        <f t="shared" si="22"/>
        <v>423102市販用</v>
      </c>
      <c r="D133" s="130" t="str">
        <f t="shared" si="23"/>
        <v>423102業務用</v>
      </c>
      <c r="E133" s="133" t="s">
        <v>368</v>
      </c>
      <c r="F133" s="58" t="str">
        <f t="shared" si="16"/>
        <v>たこボール</v>
      </c>
      <c r="G133" s="132">
        <f t="shared" si="17"/>
        <v>0</v>
      </c>
      <c r="H133" s="132">
        <f t="shared" si="18"/>
        <v>0</v>
      </c>
      <c r="I133" s="132">
        <f t="shared" si="19"/>
        <v>0</v>
      </c>
      <c r="J133" s="132">
        <f t="shared" si="20"/>
        <v>0</v>
      </c>
    </row>
    <row r="134" spans="1:10" ht="12">
      <c r="A134" s="128">
        <f>IF(B134=0,0,MAX(A$2:A133)+1)</f>
        <v>0</v>
      </c>
      <c r="B134" s="129">
        <f t="shared" si="21"/>
        <v>0</v>
      </c>
      <c r="C134" s="130" t="str">
        <f t="shared" si="22"/>
        <v>423199市販用</v>
      </c>
      <c r="D134" s="130" t="str">
        <f t="shared" si="23"/>
        <v>423199業務用</v>
      </c>
      <c r="E134" s="133" t="s">
        <v>370</v>
      </c>
      <c r="F134" s="58" t="str">
        <f t="shared" si="16"/>
        <v>その他フィッシュボール</v>
      </c>
      <c r="G134" s="132">
        <f t="shared" si="17"/>
        <v>0</v>
      </c>
      <c r="H134" s="132">
        <f t="shared" si="18"/>
        <v>0</v>
      </c>
      <c r="I134" s="132">
        <f t="shared" si="19"/>
        <v>0</v>
      </c>
      <c r="J134" s="132">
        <f t="shared" si="20"/>
        <v>0</v>
      </c>
    </row>
    <row r="135" spans="1:10" ht="12">
      <c r="A135" s="128">
        <f>IF(B135=0,0,MAX(A$2:A134)+1)</f>
        <v>0</v>
      </c>
      <c r="B135" s="129">
        <f t="shared" si="21"/>
        <v>0</v>
      </c>
      <c r="C135" s="130" t="str">
        <f t="shared" si="22"/>
        <v>430101市販用</v>
      </c>
      <c r="D135" s="130" t="str">
        <f t="shared" si="23"/>
        <v>430101業務用</v>
      </c>
      <c r="E135" s="133" t="s">
        <v>372</v>
      </c>
      <c r="F135" s="58" t="str">
        <f t="shared" si="16"/>
        <v>ポークしゅうまい</v>
      </c>
      <c r="G135" s="132">
        <f t="shared" si="17"/>
        <v>0</v>
      </c>
      <c r="H135" s="132">
        <f t="shared" si="18"/>
        <v>0</v>
      </c>
      <c r="I135" s="132">
        <f t="shared" si="19"/>
        <v>0</v>
      </c>
      <c r="J135" s="132">
        <f t="shared" si="20"/>
        <v>0</v>
      </c>
    </row>
    <row r="136" spans="1:10" ht="12">
      <c r="A136" s="128">
        <f>IF(B136=0,0,MAX(A$2:A135)+1)</f>
        <v>0</v>
      </c>
      <c r="B136" s="129">
        <f t="shared" si="21"/>
        <v>0</v>
      </c>
      <c r="C136" s="130" t="str">
        <f t="shared" si="22"/>
        <v>430102市販用</v>
      </c>
      <c r="D136" s="130" t="str">
        <f t="shared" si="23"/>
        <v>430102業務用</v>
      </c>
      <c r="E136" s="133" t="s">
        <v>374</v>
      </c>
      <c r="F136" s="58" t="str">
        <f t="shared" si="16"/>
        <v>肉系しゅうまい</v>
      </c>
      <c r="G136" s="132">
        <f t="shared" si="17"/>
        <v>0</v>
      </c>
      <c r="H136" s="132">
        <f t="shared" si="18"/>
        <v>0</v>
      </c>
      <c r="I136" s="132">
        <f t="shared" si="19"/>
        <v>0</v>
      </c>
      <c r="J136" s="132">
        <f t="shared" si="20"/>
        <v>0</v>
      </c>
    </row>
    <row r="137" spans="1:10" ht="12">
      <c r="A137" s="128">
        <f>IF(B137=0,0,MAX(A$2:A136)+1)</f>
        <v>0</v>
      </c>
      <c r="B137" s="129">
        <f t="shared" si="21"/>
        <v>0</v>
      </c>
      <c r="C137" s="130" t="str">
        <f t="shared" si="22"/>
        <v>430103市販用</v>
      </c>
      <c r="D137" s="130" t="str">
        <f t="shared" si="23"/>
        <v>430103業務用</v>
      </c>
      <c r="E137" s="133" t="s">
        <v>376</v>
      </c>
      <c r="F137" s="58" t="str">
        <f t="shared" si="16"/>
        <v>えびしゅうまい</v>
      </c>
      <c r="G137" s="132">
        <f t="shared" si="17"/>
        <v>0</v>
      </c>
      <c r="H137" s="132">
        <f t="shared" si="18"/>
        <v>0</v>
      </c>
      <c r="I137" s="132">
        <f t="shared" si="19"/>
        <v>0</v>
      </c>
      <c r="J137" s="132">
        <f t="shared" si="20"/>
        <v>0</v>
      </c>
    </row>
    <row r="138" spans="1:10" ht="12">
      <c r="A138" s="128">
        <f>IF(B138=0,0,MAX(A$2:A137)+1)</f>
        <v>0</v>
      </c>
      <c r="B138" s="129">
        <f t="shared" si="21"/>
        <v>0</v>
      </c>
      <c r="C138" s="130" t="str">
        <f t="shared" si="22"/>
        <v>430104市販用</v>
      </c>
      <c r="D138" s="130" t="str">
        <f t="shared" si="23"/>
        <v>430104業務用</v>
      </c>
      <c r="E138" s="133" t="s">
        <v>377</v>
      </c>
      <c r="F138" s="58" t="str">
        <f t="shared" si="16"/>
        <v>かにしゅうまい</v>
      </c>
      <c r="G138" s="132">
        <f t="shared" si="17"/>
        <v>0</v>
      </c>
      <c r="H138" s="132">
        <f t="shared" si="18"/>
        <v>0</v>
      </c>
      <c r="I138" s="132">
        <f t="shared" si="19"/>
        <v>0</v>
      </c>
      <c r="J138" s="132">
        <f t="shared" si="20"/>
        <v>0</v>
      </c>
    </row>
    <row r="139" spans="1:10" ht="12">
      <c r="A139" s="128">
        <f>IF(B139=0,0,MAX(A$2:A138)+1)</f>
        <v>0</v>
      </c>
      <c r="B139" s="129">
        <f t="shared" si="21"/>
        <v>0</v>
      </c>
      <c r="C139" s="130" t="str">
        <f t="shared" si="22"/>
        <v>430105市販用</v>
      </c>
      <c r="D139" s="130" t="str">
        <f t="shared" si="23"/>
        <v>430105業務用</v>
      </c>
      <c r="E139" s="133" t="s">
        <v>379</v>
      </c>
      <c r="F139" s="58" t="str">
        <f t="shared" si="16"/>
        <v>海鮮入りしゅうまい</v>
      </c>
      <c r="G139" s="132">
        <f t="shared" si="17"/>
        <v>0</v>
      </c>
      <c r="H139" s="132">
        <f t="shared" si="18"/>
        <v>0</v>
      </c>
      <c r="I139" s="132">
        <f t="shared" si="19"/>
        <v>0</v>
      </c>
      <c r="J139" s="132">
        <f t="shared" si="20"/>
        <v>0</v>
      </c>
    </row>
    <row r="140" spans="1:10" ht="12">
      <c r="A140" s="128">
        <f>IF(B140=0,0,MAX(A$2:A139)+1)</f>
        <v>0</v>
      </c>
      <c r="B140" s="129">
        <f t="shared" si="21"/>
        <v>0</v>
      </c>
      <c r="C140" s="130" t="str">
        <f t="shared" si="22"/>
        <v>430111市販用</v>
      </c>
      <c r="D140" s="130" t="str">
        <f t="shared" si="23"/>
        <v>430111業務用</v>
      </c>
      <c r="E140" s="133" t="s">
        <v>381</v>
      </c>
      <c r="F140" s="58" t="str">
        <f t="shared" si="16"/>
        <v>小龍包</v>
      </c>
      <c r="G140" s="132">
        <f t="shared" si="17"/>
        <v>0</v>
      </c>
      <c r="H140" s="132">
        <f t="shared" si="18"/>
        <v>0</v>
      </c>
      <c r="I140" s="132">
        <f t="shared" si="19"/>
        <v>0</v>
      </c>
      <c r="J140" s="132">
        <f t="shared" si="20"/>
        <v>0</v>
      </c>
    </row>
    <row r="141" spans="1:10" ht="12">
      <c r="A141" s="128">
        <f>IF(B141=0,0,MAX(A$2:A140)+1)</f>
        <v>0</v>
      </c>
      <c r="B141" s="129">
        <f t="shared" si="21"/>
        <v>0</v>
      </c>
      <c r="C141" s="130" t="str">
        <f t="shared" si="22"/>
        <v>430199市販用</v>
      </c>
      <c r="D141" s="130" t="str">
        <f t="shared" si="23"/>
        <v>430199業務用</v>
      </c>
      <c r="E141" s="133" t="s">
        <v>382</v>
      </c>
      <c r="F141" s="58" t="str">
        <f t="shared" si="16"/>
        <v>その他のしゅうまい</v>
      </c>
      <c r="G141" s="132">
        <f t="shared" si="17"/>
        <v>0</v>
      </c>
      <c r="H141" s="132">
        <f t="shared" si="18"/>
        <v>0</v>
      </c>
      <c r="I141" s="132">
        <f t="shared" si="19"/>
        <v>0</v>
      </c>
      <c r="J141" s="132">
        <f t="shared" si="20"/>
        <v>0</v>
      </c>
    </row>
    <row r="142" spans="1:10" ht="12">
      <c r="A142" s="128">
        <f>IF(B142=0,0,MAX(A$2:A141)+1)</f>
        <v>0</v>
      </c>
      <c r="B142" s="129">
        <f t="shared" si="21"/>
        <v>0</v>
      </c>
      <c r="C142" s="130" t="str">
        <f t="shared" si="22"/>
        <v>431101市販用</v>
      </c>
      <c r="D142" s="130" t="str">
        <f t="shared" si="23"/>
        <v>431101業務用</v>
      </c>
      <c r="E142" s="133" t="s">
        <v>384</v>
      </c>
      <c r="F142" s="58" t="str">
        <f t="shared" si="16"/>
        <v>肉系ぎょうざ</v>
      </c>
      <c r="G142" s="132">
        <f t="shared" si="17"/>
        <v>0</v>
      </c>
      <c r="H142" s="132">
        <f t="shared" si="18"/>
        <v>0</v>
      </c>
      <c r="I142" s="132">
        <f t="shared" si="19"/>
        <v>0</v>
      </c>
      <c r="J142" s="132">
        <f t="shared" si="20"/>
        <v>0</v>
      </c>
    </row>
    <row r="143" spans="1:10" ht="12">
      <c r="A143" s="128">
        <f>IF(B143=0,0,MAX(A$2:A142)+1)</f>
        <v>0</v>
      </c>
      <c r="B143" s="129">
        <f t="shared" si="21"/>
        <v>0</v>
      </c>
      <c r="C143" s="130" t="str">
        <f t="shared" si="22"/>
        <v>431102市販用</v>
      </c>
      <c r="D143" s="130" t="str">
        <f t="shared" si="23"/>
        <v>431102業務用</v>
      </c>
      <c r="E143" s="133" t="s">
        <v>386</v>
      </c>
      <c r="F143" s="58" t="str">
        <f t="shared" si="16"/>
        <v>えびぎょうざ</v>
      </c>
      <c r="G143" s="132">
        <f t="shared" si="17"/>
        <v>0</v>
      </c>
      <c r="H143" s="132">
        <f t="shared" si="18"/>
        <v>0</v>
      </c>
      <c r="I143" s="132">
        <f t="shared" si="19"/>
        <v>0</v>
      </c>
      <c r="J143" s="132">
        <f t="shared" si="20"/>
        <v>0</v>
      </c>
    </row>
    <row r="144" spans="1:10" ht="12">
      <c r="A144" s="128">
        <f>IF(B144=0,0,MAX(A$2:A143)+1)</f>
        <v>0</v>
      </c>
      <c r="B144" s="129">
        <f t="shared" si="21"/>
        <v>0</v>
      </c>
      <c r="C144" s="130" t="str">
        <f t="shared" si="22"/>
        <v>431103市販用</v>
      </c>
      <c r="D144" s="130" t="str">
        <f t="shared" si="23"/>
        <v>431103業務用</v>
      </c>
      <c r="E144" s="133" t="s">
        <v>388</v>
      </c>
      <c r="F144" s="58" t="str">
        <f t="shared" si="16"/>
        <v>海鮮入りぎょうざ</v>
      </c>
      <c r="G144" s="132">
        <f t="shared" si="17"/>
        <v>0</v>
      </c>
      <c r="H144" s="132">
        <f t="shared" si="18"/>
        <v>0</v>
      </c>
      <c r="I144" s="132">
        <f t="shared" si="19"/>
        <v>0</v>
      </c>
      <c r="J144" s="132">
        <f t="shared" si="20"/>
        <v>0</v>
      </c>
    </row>
    <row r="145" spans="1:10" ht="12">
      <c r="A145" s="128">
        <f>IF(B145=0,0,MAX(A$2:A144)+1)</f>
        <v>0</v>
      </c>
      <c r="B145" s="129">
        <f t="shared" si="21"/>
        <v>0</v>
      </c>
      <c r="C145" s="130" t="str">
        <f t="shared" si="22"/>
        <v>431199市販用</v>
      </c>
      <c r="D145" s="130" t="str">
        <f t="shared" si="23"/>
        <v>431199業務用</v>
      </c>
      <c r="E145" s="133" t="s">
        <v>389</v>
      </c>
      <c r="F145" s="58" t="str">
        <f t="shared" si="16"/>
        <v>その他のぎょうざ</v>
      </c>
      <c r="G145" s="132">
        <f t="shared" si="17"/>
        <v>0</v>
      </c>
      <c r="H145" s="132">
        <f t="shared" si="18"/>
        <v>0</v>
      </c>
      <c r="I145" s="132">
        <f t="shared" si="19"/>
        <v>0</v>
      </c>
      <c r="J145" s="132">
        <f t="shared" si="20"/>
        <v>0</v>
      </c>
    </row>
    <row r="146" spans="1:10" ht="12">
      <c r="A146" s="128">
        <f>IF(B146=0,0,MAX(A$2:A145)+1)</f>
        <v>0</v>
      </c>
      <c r="B146" s="129">
        <f t="shared" si="21"/>
        <v>0</v>
      </c>
      <c r="C146" s="130" t="str">
        <f t="shared" si="22"/>
        <v>432101市販用</v>
      </c>
      <c r="D146" s="130" t="str">
        <f t="shared" si="23"/>
        <v>432101業務用</v>
      </c>
      <c r="E146" s="133" t="s">
        <v>392</v>
      </c>
      <c r="F146" s="58" t="str">
        <f t="shared" si="16"/>
        <v>肉系春巻</v>
      </c>
      <c r="G146" s="132">
        <f t="shared" si="17"/>
        <v>0</v>
      </c>
      <c r="H146" s="132">
        <f t="shared" si="18"/>
        <v>0</v>
      </c>
      <c r="I146" s="132">
        <f t="shared" si="19"/>
        <v>0</v>
      </c>
      <c r="J146" s="132">
        <f t="shared" si="20"/>
        <v>0</v>
      </c>
    </row>
    <row r="147" spans="1:10" ht="12">
      <c r="A147" s="128">
        <f>IF(B147=0,0,MAX(A$2:A146)+1)</f>
        <v>0</v>
      </c>
      <c r="B147" s="129">
        <f t="shared" si="21"/>
        <v>0</v>
      </c>
      <c r="C147" s="130" t="str">
        <f t="shared" si="22"/>
        <v>432102市販用</v>
      </c>
      <c r="D147" s="130" t="str">
        <f t="shared" si="23"/>
        <v>432102業務用</v>
      </c>
      <c r="E147" s="133" t="s">
        <v>395</v>
      </c>
      <c r="F147" s="58" t="str">
        <f t="shared" si="16"/>
        <v>えび春巻</v>
      </c>
      <c r="G147" s="132">
        <f t="shared" si="17"/>
        <v>0</v>
      </c>
      <c r="H147" s="132">
        <f t="shared" si="18"/>
        <v>0</v>
      </c>
      <c r="I147" s="132">
        <f t="shared" si="19"/>
        <v>0</v>
      </c>
      <c r="J147" s="132">
        <f t="shared" si="20"/>
        <v>0</v>
      </c>
    </row>
    <row r="148" spans="1:10" ht="12">
      <c r="A148" s="128">
        <f>IF(B148=0,0,MAX(A$2:A147)+1)</f>
        <v>0</v>
      </c>
      <c r="B148" s="129">
        <f t="shared" si="21"/>
        <v>0</v>
      </c>
      <c r="C148" s="130" t="str">
        <f t="shared" si="22"/>
        <v>432103市販用</v>
      </c>
      <c r="D148" s="130" t="str">
        <f t="shared" si="23"/>
        <v>432103業務用</v>
      </c>
      <c r="E148" s="133" t="s">
        <v>397</v>
      </c>
      <c r="F148" s="58" t="str">
        <f t="shared" si="16"/>
        <v>かに春巻</v>
      </c>
      <c r="G148" s="132">
        <f t="shared" si="17"/>
        <v>0</v>
      </c>
      <c r="H148" s="132">
        <f t="shared" si="18"/>
        <v>0</v>
      </c>
      <c r="I148" s="132">
        <f t="shared" si="19"/>
        <v>0</v>
      </c>
      <c r="J148" s="132">
        <f t="shared" si="20"/>
        <v>0</v>
      </c>
    </row>
    <row r="149" spans="1:10" ht="12">
      <c r="A149" s="128">
        <f>IF(B149=0,0,MAX(A$2:A148)+1)</f>
        <v>0</v>
      </c>
      <c r="B149" s="129">
        <f t="shared" si="21"/>
        <v>0</v>
      </c>
      <c r="C149" s="130" t="str">
        <f t="shared" si="22"/>
        <v>432104市販用</v>
      </c>
      <c r="D149" s="130" t="str">
        <f t="shared" si="23"/>
        <v>432104業務用</v>
      </c>
      <c r="E149" s="133" t="s">
        <v>399</v>
      </c>
      <c r="F149" s="58" t="str">
        <f t="shared" si="16"/>
        <v>海鮮入り春巻</v>
      </c>
      <c r="G149" s="132">
        <f t="shared" si="17"/>
        <v>0</v>
      </c>
      <c r="H149" s="132">
        <f t="shared" si="18"/>
        <v>0</v>
      </c>
      <c r="I149" s="132">
        <f t="shared" si="19"/>
        <v>0</v>
      </c>
      <c r="J149" s="132">
        <f t="shared" si="20"/>
        <v>0</v>
      </c>
    </row>
    <row r="150" spans="1:10" ht="12">
      <c r="A150" s="128">
        <f>IF(B150=0,0,MAX(A$2:A149)+1)</f>
        <v>0</v>
      </c>
      <c r="B150" s="129">
        <f t="shared" si="21"/>
        <v>0</v>
      </c>
      <c r="C150" s="130" t="str">
        <f t="shared" si="22"/>
        <v>432199市販用</v>
      </c>
      <c r="D150" s="130" t="str">
        <f t="shared" si="23"/>
        <v>432199業務用</v>
      </c>
      <c r="E150" s="133" t="s">
        <v>400</v>
      </c>
      <c r="F150" s="58" t="str">
        <f t="shared" si="16"/>
        <v>その他の春巻</v>
      </c>
      <c r="G150" s="132">
        <f t="shared" si="17"/>
        <v>0</v>
      </c>
      <c r="H150" s="132">
        <f t="shared" si="18"/>
        <v>0</v>
      </c>
      <c r="I150" s="132">
        <f t="shared" si="19"/>
        <v>0</v>
      </c>
      <c r="J150" s="132">
        <f t="shared" si="20"/>
        <v>0</v>
      </c>
    </row>
    <row r="151" spans="1:10" ht="12">
      <c r="A151" s="128">
        <f>IF(B151=0,0,MAX(A$2:A150)+1)</f>
        <v>0</v>
      </c>
      <c r="B151" s="129">
        <f t="shared" si="21"/>
        <v>0</v>
      </c>
      <c r="C151" s="130" t="str">
        <f t="shared" si="22"/>
        <v>439901市販用</v>
      </c>
      <c r="D151" s="130" t="str">
        <f t="shared" si="23"/>
        <v>439901業務用</v>
      </c>
      <c r="E151" s="133" t="s">
        <v>403</v>
      </c>
      <c r="F151" s="58" t="str">
        <f t="shared" si="16"/>
        <v>酢豚</v>
      </c>
      <c r="G151" s="132">
        <f t="shared" si="17"/>
        <v>0</v>
      </c>
      <c r="H151" s="132">
        <f t="shared" si="18"/>
        <v>0</v>
      </c>
      <c r="I151" s="132">
        <f t="shared" si="19"/>
        <v>0</v>
      </c>
      <c r="J151" s="132">
        <f t="shared" si="20"/>
        <v>0</v>
      </c>
    </row>
    <row r="152" spans="1:10" ht="12">
      <c r="A152" s="128">
        <f>IF(B152=0,0,MAX(A$2:A151)+1)</f>
        <v>0</v>
      </c>
      <c r="B152" s="129">
        <f t="shared" si="21"/>
        <v>0</v>
      </c>
      <c r="C152" s="130" t="str">
        <f t="shared" si="22"/>
        <v>439902市販用</v>
      </c>
      <c r="D152" s="130" t="str">
        <f t="shared" si="23"/>
        <v>439902業務用</v>
      </c>
      <c r="E152" s="133" t="s">
        <v>405</v>
      </c>
      <c r="F152" s="58" t="str">
        <f t="shared" si="16"/>
        <v>八宝菜</v>
      </c>
      <c r="G152" s="132">
        <f t="shared" si="17"/>
        <v>0</v>
      </c>
      <c r="H152" s="132">
        <f t="shared" si="18"/>
        <v>0</v>
      </c>
      <c r="I152" s="132">
        <f t="shared" si="19"/>
        <v>0</v>
      </c>
      <c r="J152" s="132">
        <f t="shared" si="20"/>
        <v>0</v>
      </c>
    </row>
    <row r="153" spans="1:10" ht="12">
      <c r="A153" s="128">
        <f>IF(B153=0,0,MAX(A$2:A152)+1)</f>
        <v>0</v>
      </c>
      <c r="B153" s="129">
        <f t="shared" si="21"/>
        <v>0</v>
      </c>
      <c r="C153" s="130" t="str">
        <f t="shared" si="22"/>
        <v>439903市販用</v>
      </c>
      <c r="D153" s="130" t="str">
        <f t="shared" si="23"/>
        <v>439903業務用</v>
      </c>
      <c r="E153" s="133" t="s">
        <v>407</v>
      </c>
      <c r="F153" s="58" t="str">
        <f t="shared" si="16"/>
        <v>中華丼の具</v>
      </c>
      <c r="G153" s="132">
        <f t="shared" si="17"/>
        <v>0</v>
      </c>
      <c r="H153" s="132">
        <f t="shared" si="18"/>
        <v>0</v>
      </c>
      <c r="I153" s="132">
        <f t="shared" si="19"/>
        <v>0</v>
      </c>
      <c r="J153" s="132">
        <f t="shared" si="20"/>
        <v>0</v>
      </c>
    </row>
    <row r="154" spans="1:10" ht="12">
      <c r="A154" s="128">
        <f>IF(B154=0,0,MAX(A$2:A153)+1)</f>
        <v>0</v>
      </c>
      <c r="B154" s="129">
        <f t="shared" si="21"/>
        <v>0</v>
      </c>
      <c r="C154" s="130" t="str">
        <f t="shared" si="22"/>
        <v>439904市販用</v>
      </c>
      <c r="D154" s="130" t="str">
        <f t="shared" si="23"/>
        <v>439904業務用</v>
      </c>
      <c r="E154" s="133" t="s">
        <v>409</v>
      </c>
      <c r="F154" s="58" t="str">
        <f t="shared" si="16"/>
        <v>エビチリソース</v>
      </c>
      <c r="G154" s="132">
        <f t="shared" si="17"/>
        <v>0</v>
      </c>
      <c r="H154" s="132">
        <f t="shared" si="18"/>
        <v>0</v>
      </c>
      <c r="I154" s="132">
        <f t="shared" si="19"/>
        <v>0</v>
      </c>
      <c r="J154" s="132">
        <f t="shared" si="20"/>
        <v>0</v>
      </c>
    </row>
    <row r="155" spans="1:10" ht="12">
      <c r="A155" s="128">
        <f>IF(B155=0,0,MAX(A$2:A154)+1)</f>
        <v>0</v>
      </c>
      <c r="B155" s="129">
        <f t="shared" si="21"/>
        <v>0</v>
      </c>
      <c r="C155" s="130" t="str">
        <f t="shared" si="22"/>
        <v>439999市販用</v>
      </c>
      <c r="D155" s="130" t="str">
        <f t="shared" si="23"/>
        <v>439999業務用</v>
      </c>
      <c r="E155" s="133" t="s">
        <v>412</v>
      </c>
      <c r="F155" s="58" t="str">
        <f t="shared" si="16"/>
        <v>その他の中華総菜</v>
      </c>
      <c r="G155" s="132">
        <f t="shared" si="17"/>
        <v>0</v>
      </c>
      <c r="H155" s="132">
        <f t="shared" si="18"/>
        <v>0</v>
      </c>
      <c r="I155" s="132">
        <f t="shared" si="19"/>
        <v>0</v>
      </c>
      <c r="J155" s="132">
        <f t="shared" si="20"/>
        <v>0</v>
      </c>
    </row>
    <row r="156" spans="1:10" ht="12">
      <c r="A156" s="128">
        <f>IF(B156=0,0,MAX(A$2:A155)+1)</f>
        <v>0</v>
      </c>
      <c r="B156" s="129">
        <f t="shared" si="21"/>
        <v>0</v>
      </c>
      <c r="C156" s="130" t="str">
        <f t="shared" si="22"/>
        <v>440101市販用</v>
      </c>
      <c r="D156" s="130" t="str">
        <f t="shared" si="23"/>
        <v>440101業務用</v>
      </c>
      <c r="E156" s="133" t="s">
        <v>415</v>
      </c>
      <c r="F156" s="58" t="str">
        <f t="shared" si="16"/>
        <v>コンソメ</v>
      </c>
      <c r="G156" s="132">
        <f t="shared" si="17"/>
        <v>0</v>
      </c>
      <c r="H156" s="132">
        <f t="shared" si="18"/>
        <v>0</v>
      </c>
      <c r="I156" s="132">
        <f t="shared" si="19"/>
        <v>0</v>
      </c>
      <c r="J156" s="132">
        <f t="shared" si="20"/>
        <v>0</v>
      </c>
    </row>
    <row r="157" spans="1:10" ht="12">
      <c r="A157" s="128">
        <f>IF(B157=0,0,MAX(A$2:A156)+1)</f>
        <v>0</v>
      </c>
      <c r="B157" s="129">
        <f t="shared" si="21"/>
        <v>0</v>
      </c>
      <c r="C157" s="130" t="str">
        <f t="shared" si="22"/>
        <v>440102市販用</v>
      </c>
      <c r="D157" s="130" t="str">
        <f t="shared" si="23"/>
        <v>440102業務用</v>
      </c>
      <c r="E157" s="133" t="s">
        <v>421</v>
      </c>
      <c r="F157" s="58" t="str">
        <f t="shared" si="16"/>
        <v>ポタージュ</v>
      </c>
      <c r="G157" s="132">
        <f t="shared" si="17"/>
        <v>0</v>
      </c>
      <c r="H157" s="132">
        <f t="shared" si="18"/>
        <v>0</v>
      </c>
      <c r="I157" s="132">
        <f t="shared" si="19"/>
        <v>0</v>
      </c>
      <c r="J157" s="132">
        <f t="shared" si="20"/>
        <v>0</v>
      </c>
    </row>
    <row r="158" spans="1:10" ht="12">
      <c r="A158" s="128">
        <f>IF(B158=0,0,MAX(A$2:A157)+1)</f>
        <v>0</v>
      </c>
      <c r="B158" s="129">
        <f t="shared" si="21"/>
        <v>0</v>
      </c>
      <c r="C158" s="130" t="str">
        <f t="shared" si="22"/>
        <v>440111市販用</v>
      </c>
      <c r="D158" s="130" t="str">
        <f t="shared" si="23"/>
        <v>440111業務用</v>
      </c>
      <c r="E158" s="133" t="s">
        <v>416</v>
      </c>
      <c r="F158" s="58" t="str">
        <f t="shared" si="16"/>
        <v>シチュー</v>
      </c>
      <c r="G158" s="132">
        <f t="shared" si="17"/>
        <v>0</v>
      </c>
      <c r="H158" s="132">
        <f t="shared" si="18"/>
        <v>0</v>
      </c>
      <c r="I158" s="132">
        <f t="shared" si="19"/>
        <v>0</v>
      </c>
      <c r="J158" s="132">
        <f t="shared" si="20"/>
        <v>0</v>
      </c>
    </row>
    <row r="159" spans="1:10" ht="12">
      <c r="A159" s="128">
        <f>IF(B159=0,0,MAX(A$2:A158)+1)</f>
        <v>0</v>
      </c>
      <c r="B159" s="129">
        <f t="shared" si="21"/>
        <v>0</v>
      </c>
      <c r="C159" s="130" t="str">
        <f t="shared" si="22"/>
        <v>440112市販用</v>
      </c>
      <c r="D159" s="130" t="str">
        <f t="shared" si="23"/>
        <v>440112業務用</v>
      </c>
      <c r="E159" s="133" t="s">
        <v>414</v>
      </c>
      <c r="F159" s="58" t="str">
        <f t="shared" si="16"/>
        <v>カレー</v>
      </c>
      <c r="G159" s="132">
        <f t="shared" si="17"/>
        <v>0</v>
      </c>
      <c r="H159" s="132">
        <f t="shared" si="18"/>
        <v>0</v>
      </c>
      <c r="I159" s="132">
        <f t="shared" si="19"/>
        <v>0</v>
      </c>
      <c r="J159" s="132">
        <f t="shared" si="20"/>
        <v>0</v>
      </c>
    </row>
    <row r="160" spans="1:10" ht="12">
      <c r="A160" s="128">
        <f>IF(B160=0,0,MAX(A$2:A159)+1)</f>
        <v>0</v>
      </c>
      <c r="B160" s="129">
        <f t="shared" si="21"/>
        <v>0</v>
      </c>
      <c r="C160" s="130" t="str">
        <f t="shared" si="22"/>
        <v>440113市販用</v>
      </c>
      <c r="D160" s="130" t="str">
        <f t="shared" si="23"/>
        <v>440113業務用</v>
      </c>
      <c r="E160" s="133" t="s">
        <v>420</v>
      </c>
      <c r="F160" s="58" t="str">
        <f t="shared" si="16"/>
        <v>ハヤシライスの具</v>
      </c>
      <c r="G160" s="132">
        <f t="shared" si="17"/>
        <v>0</v>
      </c>
      <c r="H160" s="132">
        <f t="shared" si="18"/>
        <v>0</v>
      </c>
      <c r="I160" s="132">
        <f t="shared" si="19"/>
        <v>0</v>
      </c>
      <c r="J160" s="132">
        <f t="shared" si="20"/>
        <v>0</v>
      </c>
    </row>
    <row r="161" spans="1:10" ht="12">
      <c r="A161" s="128">
        <f>IF(B161=0,0,MAX(A$2:A160)+1)</f>
        <v>0</v>
      </c>
      <c r="B161" s="129">
        <f t="shared" si="21"/>
        <v>0</v>
      </c>
      <c r="C161" s="130" t="str">
        <f t="shared" si="22"/>
        <v>440121市販用</v>
      </c>
      <c r="D161" s="130" t="str">
        <f t="shared" si="23"/>
        <v>440121業務用</v>
      </c>
      <c r="E161" s="133" t="s">
        <v>417</v>
      </c>
      <c r="F161" s="58" t="str">
        <f t="shared" si="16"/>
        <v>ソース</v>
      </c>
      <c r="G161" s="132">
        <f t="shared" si="17"/>
        <v>0</v>
      </c>
      <c r="H161" s="132">
        <f t="shared" si="18"/>
        <v>0</v>
      </c>
      <c r="I161" s="132">
        <f t="shared" si="19"/>
        <v>0</v>
      </c>
      <c r="J161" s="132">
        <f t="shared" si="20"/>
        <v>0</v>
      </c>
    </row>
    <row r="162" spans="1:10" ht="12">
      <c r="A162" s="128">
        <f>IF(B162=0,0,MAX(A$2:A161)+1)</f>
        <v>0</v>
      </c>
      <c r="B162" s="129">
        <f t="shared" si="21"/>
        <v>0</v>
      </c>
      <c r="C162" s="130" t="str">
        <f t="shared" si="22"/>
        <v>440199市販用</v>
      </c>
      <c r="D162" s="130" t="str">
        <f t="shared" si="23"/>
        <v>440199業務用</v>
      </c>
      <c r="E162" s="133" t="s">
        <v>418</v>
      </c>
      <c r="F162" s="58" t="str">
        <f t="shared" si="16"/>
        <v>その他シチュー・スープ類</v>
      </c>
      <c r="G162" s="132">
        <f t="shared" si="17"/>
        <v>0</v>
      </c>
      <c r="H162" s="132">
        <f t="shared" si="18"/>
        <v>0</v>
      </c>
      <c r="I162" s="132">
        <f t="shared" si="19"/>
        <v>0</v>
      </c>
      <c r="J162" s="132">
        <f t="shared" si="20"/>
        <v>0</v>
      </c>
    </row>
    <row r="163" spans="1:10" ht="12">
      <c r="A163" s="128">
        <f>IF(B163=0,0,MAX(A$2:A162)+1)</f>
        <v>0</v>
      </c>
      <c r="B163" s="129">
        <f t="shared" si="21"/>
        <v>0</v>
      </c>
      <c r="C163" s="130" t="str">
        <f t="shared" si="22"/>
        <v>441101市販用</v>
      </c>
      <c r="D163" s="130" t="str">
        <f t="shared" si="23"/>
        <v>441101業務用</v>
      </c>
      <c r="E163" s="133" t="s">
        <v>423</v>
      </c>
      <c r="F163" s="58" t="str">
        <f t="shared" si="16"/>
        <v>エビグラタン</v>
      </c>
      <c r="G163" s="132">
        <f t="shared" si="17"/>
        <v>0</v>
      </c>
      <c r="H163" s="132">
        <f t="shared" si="18"/>
        <v>0</v>
      </c>
      <c r="I163" s="132">
        <f t="shared" si="19"/>
        <v>0</v>
      </c>
      <c r="J163" s="132">
        <f t="shared" si="20"/>
        <v>0</v>
      </c>
    </row>
    <row r="164" spans="1:10" ht="12">
      <c r="A164" s="128">
        <f>IF(B164=0,0,MAX(A$2:A163)+1)</f>
        <v>0</v>
      </c>
      <c r="B164" s="129">
        <f t="shared" si="21"/>
        <v>0</v>
      </c>
      <c r="C164" s="130" t="str">
        <f t="shared" si="22"/>
        <v>441111市販用</v>
      </c>
      <c r="D164" s="130" t="str">
        <f t="shared" si="23"/>
        <v>441111業務用</v>
      </c>
      <c r="E164" s="133" t="s">
        <v>425</v>
      </c>
      <c r="F164" s="58" t="str">
        <f t="shared" si="16"/>
        <v>ドリア</v>
      </c>
      <c r="G164" s="132">
        <f t="shared" si="17"/>
        <v>0</v>
      </c>
      <c r="H164" s="132">
        <f t="shared" si="18"/>
        <v>0</v>
      </c>
      <c r="I164" s="132">
        <f t="shared" si="19"/>
        <v>0</v>
      </c>
      <c r="J164" s="132">
        <f t="shared" si="20"/>
        <v>0</v>
      </c>
    </row>
    <row r="165" spans="1:10" ht="12">
      <c r="A165" s="128">
        <f>IF(B165=0,0,MAX(A$2:A164)+1)</f>
        <v>0</v>
      </c>
      <c r="B165" s="129">
        <f t="shared" si="21"/>
        <v>0</v>
      </c>
      <c r="C165" s="130" t="str">
        <f t="shared" si="22"/>
        <v>441121市販用</v>
      </c>
      <c r="D165" s="130" t="str">
        <f t="shared" si="23"/>
        <v>441121業務用</v>
      </c>
      <c r="E165" s="133" t="s">
        <v>426</v>
      </c>
      <c r="F165" s="58" t="str">
        <f t="shared" si="16"/>
        <v>ラザニア</v>
      </c>
      <c r="G165" s="132">
        <f t="shared" si="17"/>
        <v>0</v>
      </c>
      <c r="H165" s="132">
        <f t="shared" si="18"/>
        <v>0</v>
      </c>
      <c r="I165" s="132">
        <f t="shared" si="19"/>
        <v>0</v>
      </c>
      <c r="J165" s="132">
        <f t="shared" si="20"/>
        <v>0</v>
      </c>
    </row>
    <row r="166" spans="1:10" ht="12">
      <c r="A166" s="128">
        <f>IF(B166=0,0,MAX(A$2:A165)+1)</f>
        <v>0</v>
      </c>
      <c r="B166" s="129">
        <f t="shared" si="21"/>
        <v>0</v>
      </c>
      <c r="C166" s="130" t="str">
        <f t="shared" si="22"/>
        <v>441199市販用</v>
      </c>
      <c r="D166" s="130" t="str">
        <f t="shared" si="23"/>
        <v>441199業務用</v>
      </c>
      <c r="E166" s="133" t="s">
        <v>428</v>
      </c>
      <c r="F166" s="58" t="str">
        <f t="shared" si="16"/>
        <v>その他グラタン類</v>
      </c>
      <c r="G166" s="132">
        <f t="shared" si="17"/>
        <v>0</v>
      </c>
      <c r="H166" s="132">
        <f t="shared" si="18"/>
        <v>0</v>
      </c>
      <c r="I166" s="132">
        <f t="shared" si="19"/>
        <v>0</v>
      </c>
      <c r="J166" s="132">
        <f t="shared" si="20"/>
        <v>0</v>
      </c>
    </row>
    <row r="167" spans="1:10" ht="12">
      <c r="A167" s="128">
        <f>IF(B167=0,0,MAX(A$2:A166)+1)</f>
        <v>0</v>
      </c>
      <c r="B167" s="129">
        <f t="shared" si="21"/>
        <v>0</v>
      </c>
      <c r="C167" s="130" t="str">
        <f t="shared" si="22"/>
        <v>449999市販用</v>
      </c>
      <c r="D167" s="130" t="str">
        <f t="shared" si="23"/>
        <v>449999業務用</v>
      </c>
      <c r="E167" s="133" t="s">
        <v>430</v>
      </c>
      <c r="F167" s="58" t="str">
        <f t="shared" si="16"/>
        <v>その他洋風総菜</v>
      </c>
      <c r="G167" s="132">
        <f t="shared" si="17"/>
        <v>0</v>
      </c>
      <c r="H167" s="132">
        <f t="shared" si="18"/>
        <v>0</v>
      </c>
      <c r="I167" s="132">
        <f t="shared" si="19"/>
        <v>0</v>
      </c>
      <c r="J167" s="132">
        <f t="shared" si="20"/>
        <v>0</v>
      </c>
    </row>
    <row r="168" spans="1:10" ht="12">
      <c r="A168" s="128">
        <f>IF(B168=0,0,MAX(A$2:A167)+1)</f>
        <v>0</v>
      </c>
      <c r="B168" s="129">
        <f t="shared" si="21"/>
        <v>0</v>
      </c>
      <c r="C168" s="130" t="str">
        <f t="shared" si="22"/>
        <v>450101市販用</v>
      </c>
      <c r="D168" s="130" t="str">
        <f t="shared" si="23"/>
        <v>450101業務用</v>
      </c>
      <c r="E168" s="133" t="s">
        <v>434</v>
      </c>
      <c r="F168" s="58" t="str">
        <f t="shared" si="16"/>
        <v>白飯</v>
      </c>
      <c r="G168" s="132">
        <f t="shared" si="17"/>
        <v>0</v>
      </c>
      <c r="H168" s="132">
        <f t="shared" si="18"/>
        <v>0</v>
      </c>
      <c r="I168" s="132">
        <f t="shared" si="19"/>
        <v>0</v>
      </c>
      <c r="J168" s="132">
        <f t="shared" si="20"/>
        <v>0</v>
      </c>
    </row>
    <row r="169" spans="1:10" ht="12">
      <c r="A169" s="128">
        <f>IF(B169=0,0,MAX(A$2:A168)+1)</f>
        <v>0</v>
      </c>
      <c r="B169" s="129">
        <f t="shared" si="21"/>
        <v>0</v>
      </c>
      <c r="C169" s="130" t="str">
        <f t="shared" si="22"/>
        <v>450102市販用</v>
      </c>
      <c r="D169" s="130" t="str">
        <f t="shared" si="23"/>
        <v>450102業務用</v>
      </c>
      <c r="E169" s="133" t="s">
        <v>436</v>
      </c>
      <c r="F169" s="58" t="str">
        <f t="shared" si="16"/>
        <v>赤飯</v>
      </c>
      <c r="G169" s="132">
        <f t="shared" si="17"/>
        <v>0</v>
      </c>
      <c r="H169" s="132">
        <f t="shared" si="18"/>
        <v>0</v>
      </c>
      <c r="I169" s="132">
        <f t="shared" si="19"/>
        <v>0</v>
      </c>
      <c r="J169" s="132">
        <f t="shared" si="20"/>
        <v>0</v>
      </c>
    </row>
    <row r="170" spans="1:10" ht="12">
      <c r="A170" s="128">
        <f>IF(B170=0,0,MAX(A$2:A169)+1)</f>
        <v>0</v>
      </c>
      <c r="B170" s="129">
        <f t="shared" si="21"/>
        <v>0</v>
      </c>
      <c r="C170" s="130" t="str">
        <f t="shared" si="22"/>
        <v>451101市販用</v>
      </c>
      <c r="D170" s="130" t="str">
        <f t="shared" si="23"/>
        <v>451101業務用</v>
      </c>
      <c r="E170" s="133" t="s">
        <v>439</v>
      </c>
      <c r="F170" s="58" t="str">
        <f t="shared" si="16"/>
        <v>炒飯</v>
      </c>
      <c r="G170" s="132">
        <f t="shared" si="17"/>
        <v>0</v>
      </c>
      <c r="H170" s="132">
        <f t="shared" si="18"/>
        <v>0</v>
      </c>
      <c r="I170" s="132">
        <f t="shared" si="19"/>
        <v>0</v>
      </c>
      <c r="J170" s="132">
        <f t="shared" si="20"/>
        <v>0</v>
      </c>
    </row>
    <row r="171" spans="1:10" ht="12">
      <c r="A171" s="128">
        <f>IF(B171=0,0,MAX(A$2:A170)+1)</f>
        <v>0</v>
      </c>
      <c r="B171" s="129">
        <f t="shared" si="21"/>
        <v>0</v>
      </c>
      <c r="C171" s="130" t="str">
        <f t="shared" si="22"/>
        <v>451111市販用</v>
      </c>
      <c r="D171" s="130" t="str">
        <f t="shared" si="23"/>
        <v>451111業務用</v>
      </c>
      <c r="E171" s="133" t="s">
        <v>440</v>
      </c>
      <c r="F171" s="58" t="str">
        <f t="shared" si="16"/>
        <v>ピラフ</v>
      </c>
      <c r="G171" s="132">
        <f t="shared" si="17"/>
        <v>0</v>
      </c>
      <c r="H171" s="132">
        <f t="shared" si="18"/>
        <v>0</v>
      </c>
      <c r="I171" s="132">
        <f t="shared" si="19"/>
        <v>0</v>
      </c>
      <c r="J171" s="132">
        <f t="shared" si="20"/>
        <v>0</v>
      </c>
    </row>
    <row r="172" spans="1:10" ht="12">
      <c r="A172" s="128">
        <f>IF(B172=0,0,MAX(A$2:A171)+1)</f>
        <v>0</v>
      </c>
      <c r="B172" s="129">
        <f t="shared" si="21"/>
        <v>0</v>
      </c>
      <c r="C172" s="130" t="str">
        <f t="shared" si="22"/>
        <v>451112市販用</v>
      </c>
      <c r="D172" s="130" t="str">
        <f t="shared" si="23"/>
        <v>451112業務用</v>
      </c>
      <c r="E172" s="133" t="s">
        <v>441</v>
      </c>
      <c r="F172" s="58" t="str">
        <f t="shared" si="16"/>
        <v>チキンライス</v>
      </c>
      <c r="G172" s="132">
        <f t="shared" si="17"/>
        <v>0</v>
      </c>
      <c r="H172" s="132">
        <f t="shared" si="18"/>
        <v>0</v>
      </c>
      <c r="I172" s="132">
        <f t="shared" si="19"/>
        <v>0</v>
      </c>
      <c r="J172" s="132">
        <f t="shared" si="20"/>
        <v>0</v>
      </c>
    </row>
    <row r="173" spans="1:10" ht="12">
      <c r="A173" s="128">
        <f>IF(B173=0,0,MAX(A$2:A172)+1)</f>
        <v>0</v>
      </c>
      <c r="B173" s="129">
        <f t="shared" si="21"/>
        <v>0</v>
      </c>
      <c r="C173" s="130" t="str">
        <f t="shared" si="22"/>
        <v>451121市販用</v>
      </c>
      <c r="D173" s="130" t="str">
        <f t="shared" si="23"/>
        <v>451121業務用</v>
      </c>
      <c r="E173" s="133" t="s">
        <v>443</v>
      </c>
      <c r="F173" s="58" t="str">
        <f t="shared" si="16"/>
        <v>オムライス</v>
      </c>
      <c r="G173" s="132">
        <f t="shared" si="17"/>
        <v>0</v>
      </c>
      <c r="H173" s="132">
        <f t="shared" si="18"/>
        <v>0</v>
      </c>
      <c r="I173" s="132">
        <f t="shared" si="19"/>
        <v>0</v>
      </c>
      <c r="J173" s="132">
        <f t="shared" si="20"/>
        <v>0</v>
      </c>
    </row>
    <row r="174" spans="1:10" ht="12">
      <c r="A174" s="128">
        <f>IF(B174=0,0,MAX(A$2:A173)+1)</f>
        <v>0</v>
      </c>
      <c r="B174" s="129">
        <f t="shared" si="21"/>
        <v>0</v>
      </c>
      <c r="C174" s="130" t="str">
        <f t="shared" si="22"/>
        <v>452101市販用</v>
      </c>
      <c r="D174" s="130" t="str">
        <f t="shared" si="23"/>
        <v>452101業務用</v>
      </c>
      <c r="E174" s="133" t="s">
        <v>447</v>
      </c>
      <c r="F174" s="58" t="str">
        <f t="shared" si="16"/>
        <v>カレーライス</v>
      </c>
      <c r="G174" s="132">
        <f t="shared" si="17"/>
        <v>0</v>
      </c>
      <c r="H174" s="132">
        <f t="shared" si="18"/>
        <v>0</v>
      </c>
      <c r="I174" s="132">
        <f t="shared" si="19"/>
        <v>0</v>
      </c>
      <c r="J174" s="132">
        <f t="shared" si="20"/>
        <v>0</v>
      </c>
    </row>
    <row r="175" spans="1:10" ht="12">
      <c r="A175" s="128">
        <f>IF(B175=0,0,MAX(A$2:A174)+1)</f>
        <v>0</v>
      </c>
      <c r="B175" s="129">
        <f t="shared" si="21"/>
        <v>0</v>
      </c>
      <c r="C175" s="130" t="str">
        <f t="shared" si="22"/>
        <v>452199市販用</v>
      </c>
      <c r="D175" s="130" t="str">
        <f t="shared" si="23"/>
        <v>452199業務用</v>
      </c>
      <c r="E175" s="133" t="s">
        <v>449</v>
      </c>
      <c r="F175" s="58" t="str">
        <f t="shared" si="16"/>
        <v>その他かけご飯</v>
      </c>
      <c r="G175" s="132">
        <f t="shared" si="17"/>
        <v>0</v>
      </c>
      <c r="H175" s="132">
        <f t="shared" si="18"/>
        <v>0</v>
      </c>
      <c r="I175" s="132">
        <f t="shared" si="19"/>
        <v>0</v>
      </c>
      <c r="J175" s="132">
        <f t="shared" si="20"/>
        <v>0</v>
      </c>
    </row>
    <row r="176" spans="1:10" ht="12">
      <c r="A176" s="128">
        <f>IF(B176=0,0,MAX(A$2:A175)+1)</f>
        <v>0</v>
      </c>
      <c r="B176" s="129">
        <f t="shared" si="21"/>
        <v>0</v>
      </c>
      <c r="C176" s="130" t="str">
        <f t="shared" si="22"/>
        <v>453101市販用</v>
      </c>
      <c r="D176" s="130" t="str">
        <f t="shared" si="23"/>
        <v>453101業務用</v>
      </c>
      <c r="E176" s="133" t="s">
        <v>452</v>
      </c>
      <c r="F176" s="58" t="str">
        <f t="shared" si="16"/>
        <v>リゾット</v>
      </c>
      <c r="G176" s="132">
        <f t="shared" si="17"/>
        <v>0</v>
      </c>
      <c r="H176" s="132">
        <f t="shared" si="18"/>
        <v>0</v>
      </c>
      <c r="I176" s="132">
        <f t="shared" si="19"/>
        <v>0</v>
      </c>
      <c r="J176" s="132">
        <f t="shared" si="20"/>
        <v>0</v>
      </c>
    </row>
    <row r="177" spans="1:10" ht="12">
      <c r="A177" s="128">
        <f>IF(B177=0,0,MAX(A$2:A176)+1)</f>
        <v>0</v>
      </c>
      <c r="B177" s="129">
        <f t="shared" si="21"/>
        <v>0</v>
      </c>
      <c r="C177" s="130" t="str">
        <f t="shared" si="22"/>
        <v>454101市販用</v>
      </c>
      <c r="D177" s="130" t="str">
        <f t="shared" si="23"/>
        <v>454101業務用</v>
      </c>
      <c r="E177" s="133" t="s">
        <v>456</v>
      </c>
      <c r="F177" s="58" t="str">
        <f t="shared" si="16"/>
        <v>混ぜご飯</v>
      </c>
      <c r="G177" s="132">
        <f t="shared" si="17"/>
        <v>0</v>
      </c>
      <c r="H177" s="132">
        <f t="shared" si="18"/>
        <v>0</v>
      </c>
      <c r="I177" s="132">
        <f t="shared" si="19"/>
        <v>0</v>
      </c>
      <c r="J177" s="132">
        <f t="shared" si="20"/>
        <v>0</v>
      </c>
    </row>
    <row r="178" spans="1:10" ht="12">
      <c r="A178" s="128">
        <f>IF(B178=0,0,MAX(A$2:A177)+1)</f>
        <v>0</v>
      </c>
      <c r="B178" s="129">
        <f t="shared" si="21"/>
        <v>0</v>
      </c>
      <c r="C178" s="130" t="str">
        <f t="shared" si="22"/>
        <v>454199市販用</v>
      </c>
      <c r="D178" s="130" t="str">
        <f t="shared" si="23"/>
        <v>454199業務用</v>
      </c>
      <c r="E178" s="133" t="s">
        <v>455</v>
      </c>
      <c r="F178" s="58" t="str">
        <f t="shared" si="16"/>
        <v>その他混ぜご飯</v>
      </c>
      <c r="G178" s="132">
        <f t="shared" si="17"/>
        <v>0</v>
      </c>
      <c r="H178" s="132">
        <f t="shared" si="18"/>
        <v>0</v>
      </c>
      <c r="I178" s="132">
        <f t="shared" si="19"/>
        <v>0</v>
      </c>
      <c r="J178" s="132">
        <f t="shared" si="20"/>
        <v>0</v>
      </c>
    </row>
    <row r="179" spans="1:10" ht="12">
      <c r="A179" s="128">
        <f>IF(B179=0,0,MAX(A$2:A178)+1)</f>
        <v>0</v>
      </c>
      <c r="B179" s="129">
        <f t="shared" si="21"/>
        <v>0</v>
      </c>
      <c r="C179" s="130" t="str">
        <f t="shared" si="22"/>
        <v>455101市販用</v>
      </c>
      <c r="D179" s="130" t="str">
        <f t="shared" si="23"/>
        <v>455101業務用</v>
      </c>
      <c r="E179" s="133" t="s">
        <v>458</v>
      </c>
      <c r="F179" s="58" t="str">
        <f t="shared" si="16"/>
        <v>いなり</v>
      </c>
      <c r="G179" s="132">
        <f t="shared" si="17"/>
        <v>0</v>
      </c>
      <c r="H179" s="132">
        <f t="shared" si="18"/>
        <v>0</v>
      </c>
      <c r="I179" s="132">
        <f t="shared" si="19"/>
        <v>0</v>
      </c>
      <c r="J179" s="132">
        <f t="shared" si="20"/>
        <v>0</v>
      </c>
    </row>
    <row r="180" spans="1:10" ht="12">
      <c r="A180" s="128">
        <f>IF(B180=0,0,MAX(A$2:A179)+1)</f>
        <v>0</v>
      </c>
      <c r="B180" s="129">
        <f t="shared" si="21"/>
        <v>0</v>
      </c>
      <c r="C180" s="130" t="str">
        <f t="shared" si="22"/>
        <v>455199市販用</v>
      </c>
      <c r="D180" s="130" t="str">
        <f t="shared" si="23"/>
        <v>455199業務用</v>
      </c>
      <c r="E180" s="133" t="s">
        <v>460</v>
      </c>
      <c r="F180" s="58" t="str">
        <f t="shared" si="16"/>
        <v>その他すし</v>
      </c>
      <c r="G180" s="132">
        <f t="shared" si="17"/>
        <v>0</v>
      </c>
      <c r="H180" s="132">
        <f t="shared" si="18"/>
        <v>0</v>
      </c>
      <c r="I180" s="132">
        <f t="shared" si="19"/>
        <v>0</v>
      </c>
      <c r="J180" s="132">
        <f t="shared" si="20"/>
        <v>0</v>
      </c>
    </row>
    <row r="181" spans="1:10" ht="12">
      <c r="A181" s="128">
        <f>IF(B181=0,0,MAX(A$2:A180)+1)</f>
        <v>0</v>
      </c>
      <c r="B181" s="129">
        <f t="shared" si="21"/>
        <v>0</v>
      </c>
      <c r="C181" s="130" t="str">
        <f t="shared" si="22"/>
        <v>456101市販用</v>
      </c>
      <c r="D181" s="130" t="str">
        <f t="shared" si="23"/>
        <v>456101業務用</v>
      </c>
      <c r="E181" s="133" t="s">
        <v>461</v>
      </c>
      <c r="F181" s="58" t="str">
        <f t="shared" si="16"/>
        <v>おにぎり</v>
      </c>
      <c r="G181" s="132">
        <f t="shared" si="17"/>
        <v>0</v>
      </c>
      <c r="H181" s="132">
        <f t="shared" si="18"/>
        <v>0</v>
      </c>
      <c r="I181" s="132">
        <f t="shared" si="19"/>
        <v>0</v>
      </c>
      <c r="J181" s="132">
        <f t="shared" si="20"/>
        <v>0</v>
      </c>
    </row>
    <row r="182" spans="1:10" ht="12">
      <c r="A182" s="128">
        <f>IF(B182=0,0,MAX(A$2:A181)+1)</f>
        <v>0</v>
      </c>
      <c r="B182" s="129">
        <f t="shared" si="21"/>
        <v>0</v>
      </c>
      <c r="C182" s="130" t="str">
        <f t="shared" si="22"/>
        <v>456102市販用</v>
      </c>
      <c r="D182" s="130" t="str">
        <f t="shared" si="23"/>
        <v>456102業務用</v>
      </c>
      <c r="E182" s="133" t="s">
        <v>463</v>
      </c>
      <c r="F182" s="58" t="str">
        <f t="shared" si="16"/>
        <v>焼おにぎり</v>
      </c>
      <c r="G182" s="132">
        <f t="shared" si="17"/>
        <v>0</v>
      </c>
      <c r="H182" s="132">
        <f t="shared" si="18"/>
        <v>0</v>
      </c>
      <c r="I182" s="132">
        <f t="shared" si="19"/>
        <v>0</v>
      </c>
      <c r="J182" s="132">
        <f t="shared" si="20"/>
        <v>0</v>
      </c>
    </row>
    <row r="183" spans="1:10" ht="12">
      <c r="A183" s="128">
        <f>IF(B183=0,0,MAX(A$2:A182)+1)</f>
        <v>0</v>
      </c>
      <c r="B183" s="129">
        <f t="shared" si="21"/>
        <v>0</v>
      </c>
      <c r="C183" s="130" t="str">
        <f t="shared" si="22"/>
        <v>457101市販用</v>
      </c>
      <c r="D183" s="130" t="str">
        <f t="shared" si="23"/>
        <v>457101業務用</v>
      </c>
      <c r="E183" s="133" t="s">
        <v>465</v>
      </c>
      <c r="F183" s="58" t="str">
        <f t="shared" si="16"/>
        <v>もち</v>
      </c>
      <c r="G183" s="132">
        <f t="shared" si="17"/>
        <v>0</v>
      </c>
      <c r="H183" s="132">
        <f t="shared" si="18"/>
        <v>0</v>
      </c>
      <c r="I183" s="132">
        <f t="shared" si="19"/>
        <v>0</v>
      </c>
      <c r="J183" s="132">
        <f t="shared" si="20"/>
        <v>0</v>
      </c>
    </row>
    <row r="184" spans="1:10" ht="12">
      <c r="A184" s="128">
        <f>IF(B184=0,0,MAX(A$2:A183)+1)</f>
        <v>0</v>
      </c>
      <c r="B184" s="129">
        <f t="shared" si="21"/>
        <v>0</v>
      </c>
      <c r="C184" s="130" t="str">
        <f t="shared" si="22"/>
        <v>457111市販用</v>
      </c>
      <c r="D184" s="130" t="str">
        <f t="shared" si="23"/>
        <v>457111業務用</v>
      </c>
      <c r="E184" s="133" t="s">
        <v>467</v>
      </c>
      <c r="F184" s="58" t="str">
        <f t="shared" si="16"/>
        <v>白玉</v>
      </c>
      <c r="G184" s="132">
        <f t="shared" si="17"/>
        <v>0</v>
      </c>
      <c r="H184" s="132">
        <f t="shared" si="18"/>
        <v>0</v>
      </c>
      <c r="I184" s="132">
        <f t="shared" si="19"/>
        <v>0</v>
      </c>
      <c r="J184" s="132">
        <f t="shared" si="20"/>
        <v>0</v>
      </c>
    </row>
    <row r="185" spans="1:10" ht="12">
      <c r="A185" s="128">
        <f>IF(B185=0,0,MAX(A$2:A184)+1)</f>
        <v>0</v>
      </c>
      <c r="B185" s="129">
        <f t="shared" si="21"/>
        <v>0</v>
      </c>
      <c r="C185" s="130" t="str">
        <f t="shared" si="22"/>
        <v>459901市販用</v>
      </c>
      <c r="D185" s="130" t="str">
        <f t="shared" si="23"/>
        <v>459901業務用</v>
      </c>
      <c r="E185" s="133" t="s">
        <v>470</v>
      </c>
      <c r="F185" s="58" t="str">
        <f t="shared" si="16"/>
        <v>ライスバーガー</v>
      </c>
      <c r="G185" s="132">
        <f t="shared" si="17"/>
        <v>0</v>
      </c>
      <c r="H185" s="132">
        <f t="shared" si="18"/>
        <v>0</v>
      </c>
      <c r="I185" s="132">
        <f t="shared" si="19"/>
        <v>0</v>
      </c>
      <c r="J185" s="132">
        <f t="shared" si="20"/>
        <v>0</v>
      </c>
    </row>
    <row r="186" spans="1:10" ht="12">
      <c r="A186" s="128">
        <f>IF(B186=0,0,MAX(A$2:A185)+1)</f>
        <v>0</v>
      </c>
      <c r="B186" s="129">
        <f t="shared" si="21"/>
        <v>0</v>
      </c>
      <c r="C186" s="130" t="str">
        <f t="shared" si="22"/>
        <v>459999市販用</v>
      </c>
      <c r="D186" s="130" t="str">
        <f t="shared" si="23"/>
        <v>459999業務用</v>
      </c>
      <c r="E186" s="133" t="s">
        <v>468</v>
      </c>
      <c r="F186" s="58" t="str">
        <f t="shared" si="16"/>
        <v>その他米飯類</v>
      </c>
      <c r="G186" s="132">
        <f t="shared" si="17"/>
        <v>0</v>
      </c>
      <c r="H186" s="132">
        <f t="shared" si="18"/>
        <v>0</v>
      </c>
      <c r="I186" s="132">
        <f t="shared" si="19"/>
        <v>0</v>
      </c>
      <c r="J186" s="132">
        <f t="shared" si="20"/>
        <v>0</v>
      </c>
    </row>
    <row r="187" spans="1:10" ht="12">
      <c r="A187" s="128">
        <f>IF(B187=0,0,MAX(A$2:A186)+1)</f>
        <v>0</v>
      </c>
      <c r="B187" s="129">
        <f t="shared" si="21"/>
        <v>0</v>
      </c>
      <c r="C187" s="130" t="str">
        <f t="shared" si="22"/>
        <v>460101市販用</v>
      </c>
      <c r="D187" s="130" t="str">
        <f t="shared" si="23"/>
        <v>460101業務用</v>
      </c>
      <c r="E187" s="133" t="s">
        <v>472</v>
      </c>
      <c r="F187" s="58" t="str">
        <f t="shared" si="16"/>
        <v>うどん</v>
      </c>
      <c r="G187" s="132">
        <f t="shared" si="17"/>
        <v>0</v>
      </c>
      <c r="H187" s="132">
        <f t="shared" si="18"/>
        <v>0</v>
      </c>
      <c r="I187" s="132">
        <f t="shared" si="19"/>
        <v>0</v>
      </c>
      <c r="J187" s="132">
        <f t="shared" si="20"/>
        <v>0</v>
      </c>
    </row>
    <row r="188" spans="1:10" ht="12">
      <c r="A188" s="128">
        <f>IF(B188=0,0,MAX(A$2:A187)+1)</f>
        <v>0</v>
      </c>
      <c r="B188" s="129">
        <f t="shared" si="21"/>
        <v>0</v>
      </c>
      <c r="C188" s="130" t="str">
        <f t="shared" si="22"/>
        <v>461101市販用</v>
      </c>
      <c r="D188" s="130" t="str">
        <f t="shared" si="23"/>
        <v>461101業務用</v>
      </c>
      <c r="E188" s="133" t="s">
        <v>475</v>
      </c>
      <c r="F188" s="58" t="str">
        <f t="shared" si="16"/>
        <v>スイトン</v>
      </c>
      <c r="G188" s="132">
        <f t="shared" si="17"/>
        <v>0</v>
      </c>
      <c r="H188" s="132">
        <f t="shared" si="18"/>
        <v>0</v>
      </c>
      <c r="I188" s="132">
        <f t="shared" si="19"/>
        <v>0</v>
      </c>
      <c r="J188" s="132">
        <f t="shared" si="20"/>
        <v>0</v>
      </c>
    </row>
    <row r="189" spans="1:10" ht="12">
      <c r="A189" s="128">
        <f>IF(B189=0,0,MAX(A$2:A188)+1)</f>
        <v>0</v>
      </c>
      <c r="B189" s="129">
        <f t="shared" si="21"/>
        <v>0</v>
      </c>
      <c r="C189" s="130" t="str">
        <f t="shared" si="22"/>
        <v>462101市販用</v>
      </c>
      <c r="D189" s="130" t="str">
        <f t="shared" si="23"/>
        <v>462101業務用</v>
      </c>
      <c r="E189" s="133" t="s">
        <v>476</v>
      </c>
      <c r="F189" s="58" t="str">
        <f t="shared" si="16"/>
        <v>そば</v>
      </c>
      <c r="G189" s="132">
        <f t="shared" si="17"/>
        <v>0</v>
      </c>
      <c r="H189" s="132">
        <f t="shared" si="18"/>
        <v>0</v>
      </c>
      <c r="I189" s="132">
        <f t="shared" si="19"/>
        <v>0</v>
      </c>
      <c r="J189" s="132">
        <f t="shared" si="20"/>
        <v>0</v>
      </c>
    </row>
    <row r="190" spans="1:10" ht="12">
      <c r="A190" s="128">
        <f>IF(B190=0,0,MAX(A$2:A189)+1)</f>
        <v>0</v>
      </c>
      <c r="B190" s="129">
        <f t="shared" si="21"/>
        <v>0</v>
      </c>
      <c r="C190" s="130" t="str">
        <f t="shared" si="22"/>
        <v>463101市販用</v>
      </c>
      <c r="D190" s="130" t="str">
        <f t="shared" si="23"/>
        <v>463101業務用</v>
      </c>
      <c r="E190" s="133" t="s">
        <v>478</v>
      </c>
      <c r="F190" s="58" t="str">
        <f t="shared" si="16"/>
        <v>ラーメン</v>
      </c>
      <c r="G190" s="132">
        <f t="shared" si="17"/>
        <v>0</v>
      </c>
      <c r="H190" s="132">
        <f t="shared" si="18"/>
        <v>0</v>
      </c>
      <c r="I190" s="132">
        <f t="shared" si="19"/>
        <v>0</v>
      </c>
      <c r="J190" s="132">
        <f t="shared" si="20"/>
        <v>0</v>
      </c>
    </row>
    <row r="191" spans="1:10" ht="12">
      <c r="A191" s="128">
        <f>IF(B191=0,0,MAX(A$2:A190)+1)</f>
        <v>0</v>
      </c>
      <c r="B191" s="129">
        <f t="shared" si="21"/>
        <v>0</v>
      </c>
      <c r="C191" s="130" t="str">
        <f t="shared" si="22"/>
        <v>463102市販用</v>
      </c>
      <c r="D191" s="130" t="str">
        <f t="shared" si="23"/>
        <v>463102業務用</v>
      </c>
      <c r="E191" s="133" t="s">
        <v>479</v>
      </c>
      <c r="F191" s="58" t="str">
        <f t="shared" si="16"/>
        <v>ワンタン</v>
      </c>
      <c r="G191" s="132">
        <f t="shared" si="17"/>
        <v>0</v>
      </c>
      <c r="H191" s="132">
        <f t="shared" si="18"/>
        <v>0</v>
      </c>
      <c r="I191" s="132">
        <f t="shared" si="19"/>
        <v>0</v>
      </c>
      <c r="J191" s="132">
        <f t="shared" si="20"/>
        <v>0</v>
      </c>
    </row>
    <row r="192" spans="1:10" ht="12">
      <c r="A192" s="128">
        <f>IF(B192=0,0,MAX(A$2:A191)+1)</f>
        <v>0</v>
      </c>
      <c r="B192" s="129">
        <f t="shared" si="21"/>
        <v>0</v>
      </c>
      <c r="C192" s="130" t="str">
        <f t="shared" si="22"/>
        <v>463103市販用</v>
      </c>
      <c r="D192" s="130" t="str">
        <f t="shared" si="23"/>
        <v>463103業務用</v>
      </c>
      <c r="E192" s="133" t="s">
        <v>481</v>
      </c>
      <c r="F192" s="58" t="str">
        <f t="shared" si="16"/>
        <v>チャンポン麺</v>
      </c>
      <c r="G192" s="132">
        <f t="shared" si="17"/>
        <v>0</v>
      </c>
      <c r="H192" s="132">
        <f t="shared" si="18"/>
        <v>0</v>
      </c>
      <c r="I192" s="132">
        <f t="shared" si="19"/>
        <v>0</v>
      </c>
      <c r="J192" s="132">
        <f t="shared" si="20"/>
        <v>0</v>
      </c>
    </row>
    <row r="193" spans="1:10" ht="12">
      <c r="A193" s="128">
        <f>IF(B193=0,0,MAX(A$2:A192)+1)</f>
        <v>0</v>
      </c>
      <c r="B193" s="129">
        <f t="shared" si="21"/>
        <v>0</v>
      </c>
      <c r="C193" s="130" t="str">
        <f t="shared" si="22"/>
        <v>463199市販用</v>
      </c>
      <c r="D193" s="130" t="str">
        <f t="shared" si="23"/>
        <v>463199業務用</v>
      </c>
      <c r="E193" s="133" t="s">
        <v>484</v>
      </c>
      <c r="F193" s="58" t="str">
        <f t="shared" si="16"/>
        <v>その他中華麺</v>
      </c>
      <c r="G193" s="132">
        <f t="shared" si="17"/>
        <v>0</v>
      </c>
      <c r="H193" s="132">
        <f t="shared" si="18"/>
        <v>0</v>
      </c>
      <c r="I193" s="132">
        <f t="shared" si="19"/>
        <v>0</v>
      </c>
      <c r="J193" s="132">
        <f t="shared" si="20"/>
        <v>0</v>
      </c>
    </row>
    <row r="194" spans="1:10" ht="12">
      <c r="A194" s="128">
        <f>IF(B194=0,0,MAX(A$2:A193)+1)</f>
        <v>0</v>
      </c>
      <c r="B194" s="129">
        <f t="shared" si="21"/>
        <v>0</v>
      </c>
      <c r="C194" s="130" t="str">
        <f t="shared" si="22"/>
        <v>464101市販用</v>
      </c>
      <c r="D194" s="130" t="str">
        <f t="shared" si="23"/>
        <v>464101業務用</v>
      </c>
      <c r="E194" s="133" t="s">
        <v>486</v>
      </c>
      <c r="F194" s="58" t="str">
        <f aca="true" t="shared" si="24" ref="F194:F257">VLOOKUP(E194,銘柄ｺｰﾄﾞ,5,FALSE)</f>
        <v>ナポリタンスパゲティ</v>
      </c>
      <c r="G194" s="132">
        <f aca="true" t="shared" si="25" ref="G194:G257">SUMIF(銘柄種別,C194,数量)</f>
        <v>0</v>
      </c>
      <c r="H194" s="132">
        <f aca="true" t="shared" si="26" ref="H194:H257">SUMIF(銘柄種別,D194,数量)</f>
        <v>0</v>
      </c>
      <c r="I194" s="132">
        <f aca="true" t="shared" si="27" ref="I194:I257">SUMIF(銘柄種別,C194,種類)</f>
        <v>0</v>
      </c>
      <c r="J194" s="132">
        <f aca="true" t="shared" si="28" ref="J194:J257">SUMIF(銘柄種別,D194,種類)</f>
        <v>0</v>
      </c>
    </row>
    <row r="195" spans="1:10" ht="12">
      <c r="A195" s="128">
        <f>IF(B195=0,0,MAX(A$2:A194)+1)</f>
        <v>0</v>
      </c>
      <c r="B195" s="129">
        <f aca="true" t="shared" si="29" ref="B195:B258">IF(SUM(I195:J195)&gt;0,1,0)</f>
        <v>0</v>
      </c>
      <c r="C195" s="130" t="str">
        <f aca="true" t="shared" si="30" ref="C195:C258">E195&amp;"市販用"</f>
        <v>464102市販用</v>
      </c>
      <c r="D195" s="130" t="str">
        <f aca="true" t="shared" si="31" ref="D195:D258">E195&amp;"業務用"</f>
        <v>464102業務用</v>
      </c>
      <c r="E195" s="133" t="s">
        <v>487</v>
      </c>
      <c r="F195" s="58" t="str">
        <f t="shared" si="24"/>
        <v>ミートソーススパゲティ</v>
      </c>
      <c r="G195" s="132">
        <f t="shared" si="25"/>
        <v>0</v>
      </c>
      <c r="H195" s="132">
        <f t="shared" si="26"/>
        <v>0</v>
      </c>
      <c r="I195" s="132">
        <f t="shared" si="27"/>
        <v>0</v>
      </c>
      <c r="J195" s="132">
        <f t="shared" si="28"/>
        <v>0</v>
      </c>
    </row>
    <row r="196" spans="1:10" ht="12">
      <c r="A196" s="128">
        <f>IF(B196=0,0,MAX(A$2:A195)+1)</f>
        <v>0</v>
      </c>
      <c r="B196" s="129">
        <f t="shared" si="29"/>
        <v>0</v>
      </c>
      <c r="C196" s="130" t="str">
        <f t="shared" si="30"/>
        <v>464103市販用</v>
      </c>
      <c r="D196" s="130" t="str">
        <f t="shared" si="31"/>
        <v>464103業務用</v>
      </c>
      <c r="E196" s="133" t="s">
        <v>488</v>
      </c>
      <c r="F196" s="58" t="str">
        <f t="shared" si="24"/>
        <v>カルボナーラスパゲティ</v>
      </c>
      <c r="G196" s="132">
        <f t="shared" si="25"/>
        <v>0</v>
      </c>
      <c r="H196" s="132">
        <f t="shared" si="26"/>
        <v>0</v>
      </c>
      <c r="I196" s="132">
        <f t="shared" si="27"/>
        <v>0</v>
      </c>
      <c r="J196" s="132">
        <f t="shared" si="28"/>
        <v>0</v>
      </c>
    </row>
    <row r="197" spans="1:10" ht="12">
      <c r="A197" s="128">
        <f>IF(B197=0,0,MAX(A$2:A196)+1)</f>
        <v>0</v>
      </c>
      <c r="B197" s="129">
        <f t="shared" si="29"/>
        <v>0</v>
      </c>
      <c r="C197" s="130" t="str">
        <f t="shared" si="30"/>
        <v>464111市販用</v>
      </c>
      <c r="D197" s="130" t="str">
        <f t="shared" si="31"/>
        <v>464111業務用</v>
      </c>
      <c r="E197" s="133" t="s">
        <v>490</v>
      </c>
      <c r="F197" s="58" t="str">
        <f t="shared" si="24"/>
        <v>ショートパスタ</v>
      </c>
      <c r="G197" s="132">
        <f t="shared" si="25"/>
        <v>0</v>
      </c>
      <c r="H197" s="132">
        <f t="shared" si="26"/>
        <v>0</v>
      </c>
      <c r="I197" s="132">
        <f t="shared" si="27"/>
        <v>0</v>
      </c>
      <c r="J197" s="132">
        <f t="shared" si="28"/>
        <v>0</v>
      </c>
    </row>
    <row r="198" spans="1:10" ht="12">
      <c r="A198" s="128">
        <f>IF(B198=0,0,MAX(A$2:A197)+1)</f>
        <v>0</v>
      </c>
      <c r="B198" s="129">
        <f t="shared" si="29"/>
        <v>0</v>
      </c>
      <c r="C198" s="130" t="str">
        <f t="shared" si="30"/>
        <v>464121市販用</v>
      </c>
      <c r="D198" s="130" t="str">
        <f t="shared" si="31"/>
        <v>464121業務用</v>
      </c>
      <c r="E198" s="133" t="s">
        <v>492</v>
      </c>
      <c r="F198" s="58" t="str">
        <f t="shared" si="24"/>
        <v>詰め物入りパスタ</v>
      </c>
      <c r="G198" s="132">
        <f t="shared" si="25"/>
        <v>0</v>
      </c>
      <c r="H198" s="132">
        <f t="shared" si="26"/>
        <v>0</v>
      </c>
      <c r="I198" s="132">
        <f t="shared" si="27"/>
        <v>0</v>
      </c>
      <c r="J198" s="132">
        <f t="shared" si="28"/>
        <v>0</v>
      </c>
    </row>
    <row r="199" spans="1:10" ht="12">
      <c r="A199" s="128">
        <f>IF(B199=0,0,MAX(A$2:A198)+1)</f>
        <v>0</v>
      </c>
      <c r="B199" s="129">
        <f t="shared" si="29"/>
        <v>0</v>
      </c>
      <c r="C199" s="130" t="str">
        <f t="shared" si="30"/>
        <v>464199市販用</v>
      </c>
      <c r="D199" s="130" t="str">
        <f t="shared" si="31"/>
        <v>464199業務用</v>
      </c>
      <c r="E199" s="133" t="s">
        <v>494</v>
      </c>
      <c r="F199" s="58" t="str">
        <f t="shared" si="24"/>
        <v>その他パスタ類</v>
      </c>
      <c r="G199" s="132">
        <f t="shared" si="25"/>
        <v>0</v>
      </c>
      <c r="H199" s="132">
        <f t="shared" si="26"/>
        <v>0</v>
      </c>
      <c r="I199" s="132">
        <f t="shared" si="27"/>
        <v>0</v>
      </c>
      <c r="J199" s="132">
        <f t="shared" si="28"/>
        <v>0</v>
      </c>
    </row>
    <row r="200" spans="1:10" ht="12">
      <c r="A200" s="128">
        <f>IF(B200=0,0,MAX(A$2:A199)+1)</f>
        <v>0</v>
      </c>
      <c r="B200" s="129">
        <f t="shared" si="29"/>
        <v>0</v>
      </c>
      <c r="C200" s="130" t="str">
        <f t="shared" si="30"/>
        <v>465101市販用</v>
      </c>
      <c r="D200" s="130" t="str">
        <f t="shared" si="31"/>
        <v>465101業務用</v>
      </c>
      <c r="E200" s="133" t="s">
        <v>497</v>
      </c>
      <c r="F200" s="58" t="str">
        <f t="shared" si="24"/>
        <v>焼きそば</v>
      </c>
      <c r="G200" s="132">
        <f t="shared" si="25"/>
        <v>0</v>
      </c>
      <c r="H200" s="132">
        <f t="shared" si="26"/>
        <v>0</v>
      </c>
      <c r="I200" s="132">
        <f t="shared" si="27"/>
        <v>0</v>
      </c>
      <c r="J200" s="132">
        <f t="shared" si="28"/>
        <v>0</v>
      </c>
    </row>
    <row r="201" spans="1:10" ht="12">
      <c r="A201" s="128">
        <f>IF(B201=0,0,MAX(A$2:A200)+1)</f>
        <v>0</v>
      </c>
      <c r="B201" s="129">
        <f t="shared" si="29"/>
        <v>0</v>
      </c>
      <c r="C201" s="130" t="str">
        <f t="shared" si="30"/>
        <v>465111市販用</v>
      </c>
      <c r="D201" s="130" t="str">
        <f t="shared" si="31"/>
        <v>465111業務用</v>
      </c>
      <c r="E201" s="133" t="s">
        <v>499</v>
      </c>
      <c r="F201" s="58" t="str">
        <f t="shared" si="24"/>
        <v>オムソバ</v>
      </c>
      <c r="G201" s="132">
        <f t="shared" si="25"/>
        <v>0</v>
      </c>
      <c r="H201" s="132">
        <f t="shared" si="26"/>
        <v>0</v>
      </c>
      <c r="I201" s="132">
        <f t="shared" si="27"/>
        <v>0</v>
      </c>
      <c r="J201" s="132">
        <f t="shared" si="28"/>
        <v>0</v>
      </c>
    </row>
    <row r="202" spans="1:10" ht="12">
      <c r="A202" s="128">
        <f>IF(B202=0,0,MAX(A$2:A201)+1)</f>
        <v>0</v>
      </c>
      <c r="B202" s="129">
        <f t="shared" si="29"/>
        <v>0</v>
      </c>
      <c r="C202" s="130" t="str">
        <f t="shared" si="30"/>
        <v>469901市販用</v>
      </c>
      <c r="D202" s="130" t="str">
        <f t="shared" si="31"/>
        <v>469901業務用</v>
      </c>
      <c r="E202" s="133" t="s">
        <v>501</v>
      </c>
      <c r="F202" s="58" t="str">
        <f t="shared" si="24"/>
        <v>ライスヌードル</v>
      </c>
      <c r="G202" s="132">
        <f t="shared" si="25"/>
        <v>0</v>
      </c>
      <c r="H202" s="132">
        <f t="shared" si="26"/>
        <v>0</v>
      </c>
      <c r="I202" s="132">
        <f t="shared" si="27"/>
        <v>0</v>
      </c>
      <c r="J202" s="132">
        <f t="shared" si="28"/>
        <v>0</v>
      </c>
    </row>
    <row r="203" spans="1:10" ht="12">
      <c r="A203" s="128">
        <f>IF(B203=0,0,MAX(A$2:A202)+1)</f>
        <v>0</v>
      </c>
      <c r="B203" s="129">
        <f t="shared" si="29"/>
        <v>0</v>
      </c>
      <c r="C203" s="130" t="str">
        <f t="shared" si="30"/>
        <v>469999市販用</v>
      </c>
      <c r="D203" s="130" t="str">
        <f t="shared" si="31"/>
        <v>469999業務用</v>
      </c>
      <c r="E203" s="133" t="s">
        <v>502</v>
      </c>
      <c r="F203" s="58" t="str">
        <f t="shared" si="24"/>
        <v>その他めん類</v>
      </c>
      <c r="G203" s="132">
        <f t="shared" si="25"/>
        <v>0</v>
      </c>
      <c r="H203" s="132">
        <f t="shared" si="26"/>
        <v>0</v>
      </c>
      <c r="I203" s="132">
        <f t="shared" si="27"/>
        <v>0</v>
      </c>
      <c r="J203" s="132">
        <f t="shared" si="28"/>
        <v>0</v>
      </c>
    </row>
    <row r="204" spans="1:10" ht="12">
      <c r="A204" s="128">
        <f>IF(B204=0,0,MAX(A$2:A203)+1)</f>
        <v>0</v>
      </c>
      <c r="B204" s="129">
        <f t="shared" si="29"/>
        <v>0</v>
      </c>
      <c r="C204" s="130" t="str">
        <f t="shared" si="30"/>
        <v>470101市販用</v>
      </c>
      <c r="D204" s="130" t="str">
        <f t="shared" si="31"/>
        <v>470101業務用</v>
      </c>
      <c r="E204" s="133" t="s">
        <v>506</v>
      </c>
      <c r="F204" s="58" t="str">
        <f t="shared" si="24"/>
        <v>すり身</v>
      </c>
      <c r="G204" s="132">
        <f t="shared" si="25"/>
        <v>0</v>
      </c>
      <c r="H204" s="132">
        <f t="shared" si="26"/>
        <v>0</v>
      </c>
      <c r="I204" s="132">
        <f t="shared" si="27"/>
        <v>0</v>
      </c>
      <c r="J204" s="132">
        <f t="shared" si="28"/>
        <v>0</v>
      </c>
    </row>
    <row r="205" spans="1:10" ht="12">
      <c r="A205" s="128">
        <f>IF(B205=0,0,MAX(A$2:A204)+1)</f>
        <v>0</v>
      </c>
      <c r="B205" s="129">
        <f t="shared" si="29"/>
        <v>0</v>
      </c>
      <c r="C205" s="130" t="str">
        <f t="shared" si="30"/>
        <v>470111市販用</v>
      </c>
      <c r="D205" s="130" t="str">
        <f t="shared" si="31"/>
        <v>470111業務用</v>
      </c>
      <c r="E205" s="133" t="s">
        <v>508</v>
      </c>
      <c r="F205" s="58" t="str">
        <f t="shared" si="24"/>
        <v>かまぼこ</v>
      </c>
      <c r="G205" s="132">
        <f t="shared" si="25"/>
        <v>0</v>
      </c>
      <c r="H205" s="132">
        <f t="shared" si="26"/>
        <v>0</v>
      </c>
      <c r="I205" s="132">
        <f t="shared" si="27"/>
        <v>0</v>
      </c>
      <c r="J205" s="132">
        <f t="shared" si="28"/>
        <v>0</v>
      </c>
    </row>
    <row r="206" spans="1:10" ht="12">
      <c r="A206" s="128">
        <f>IF(B206=0,0,MAX(A$2:A205)+1)</f>
        <v>0</v>
      </c>
      <c r="B206" s="129">
        <f t="shared" si="29"/>
        <v>0</v>
      </c>
      <c r="C206" s="130" t="str">
        <f t="shared" si="30"/>
        <v>470112市販用</v>
      </c>
      <c r="D206" s="130" t="str">
        <f t="shared" si="31"/>
        <v>470112業務用</v>
      </c>
      <c r="E206" s="133" t="s">
        <v>510</v>
      </c>
      <c r="F206" s="58" t="str">
        <f t="shared" si="24"/>
        <v>竹輪</v>
      </c>
      <c r="G206" s="132">
        <f t="shared" si="25"/>
        <v>0</v>
      </c>
      <c r="H206" s="132">
        <f t="shared" si="26"/>
        <v>0</v>
      </c>
      <c r="I206" s="132">
        <f t="shared" si="27"/>
        <v>0</v>
      </c>
      <c r="J206" s="132">
        <f t="shared" si="28"/>
        <v>0</v>
      </c>
    </row>
    <row r="207" spans="1:10" ht="12">
      <c r="A207" s="128">
        <f>IF(B207=0,0,MAX(A$2:A206)+1)</f>
        <v>0</v>
      </c>
      <c r="B207" s="129">
        <f t="shared" si="29"/>
        <v>0</v>
      </c>
      <c r="C207" s="130" t="str">
        <f t="shared" si="30"/>
        <v>470113市販用</v>
      </c>
      <c r="D207" s="130" t="str">
        <f t="shared" si="31"/>
        <v>470113業務用</v>
      </c>
      <c r="E207" s="133" t="s">
        <v>511</v>
      </c>
      <c r="F207" s="58" t="str">
        <f t="shared" si="24"/>
        <v>つみれ</v>
      </c>
      <c r="G207" s="132">
        <f t="shared" si="25"/>
        <v>0</v>
      </c>
      <c r="H207" s="132">
        <f t="shared" si="26"/>
        <v>0</v>
      </c>
      <c r="I207" s="132">
        <f t="shared" si="27"/>
        <v>0</v>
      </c>
      <c r="J207" s="132">
        <f t="shared" si="28"/>
        <v>0</v>
      </c>
    </row>
    <row r="208" spans="1:10" ht="12">
      <c r="A208" s="128">
        <f>IF(B208=0,0,MAX(A$2:A207)+1)</f>
        <v>0</v>
      </c>
      <c r="B208" s="129">
        <f t="shared" si="29"/>
        <v>0</v>
      </c>
      <c r="C208" s="130" t="str">
        <f t="shared" si="30"/>
        <v>470114市販用</v>
      </c>
      <c r="D208" s="130" t="str">
        <f t="shared" si="31"/>
        <v>470114業務用</v>
      </c>
      <c r="E208" s="133" t="s">
        <v>513</v>
      </c>
      <c r="F208" s="58" t="str">
        <f t="shared" si="24"/>
        <v>揚げかま</v>
      </c>
      <c r="G208" s="132">
        <f t="shared" si="25"/>
        <v>0</v>
      </c>
      <c r="H208" s="132">
        <f t="shared" si="26"/>
        <v>0</v>
      </c>
      <c r="I208" s="132">
        <f t="shared" si="27"/>
        <v>0</v>
      </c>
      <c r="J208" s="132">
        <f t="shared" si="28"/>
        <v>0</v>
      </c>
    </row>
    <row r="209" spans="1:10" ht="12">
      <c r="A209" s="128">
        <f>IF(B209=0,0,MAX(A$2:A208)+1)</f>
        <v>0</v>
      </c>
      <c r="B209" s="129">
        <f t="shared" si="29"/>
        <v>0</v>
      </c>
      <c r="C209" s="130" t="str">
        <f t="shared" si="30"/>
        <v>470115市販用</v>
      </c>
      <c r="D209" s="130" t="str">
        <f t="shared" si="31"/>
        <v>470115業務用</v>
      </c>
      <c r="E209" s="133" t="s">
        <v>514</v>
      </c>
      <c r="F209" s="58" t="str">
        <f t="shared" si="24"/>
        <v>はんぺん</v>
      </c>
      <c r="G209" s="132">
        <f t="shared" si="25"/>
        <v>0</v>
      </c>
      <c r="H209" s="132">
        <f t="shared" si="26"/>
        <v>0</v>
      </c>
      <c r="I209" s="132">
        <f t="shared" si="27"/>
        <v>0</v>
      </c>
      <c r="J209" s="132">
        <f t="shared" si="28"/>
        <v>0</v>
      </c>
    </row>
    <row r="210" spans="1:10" ht="12">
      <c r="A210" s="128">
        <f>IF(B210=0,0,MAX(A$2:A209)+1)</f>
        <v>0</v>
      </c>
      <c r="B210" s="129">
        <f t="shared" si="29"/>
        <v>0</v>
      </c>
      <c r="C210" s="130" t="str">
        <f t="shared" si="30"/>
        <v>470116市販用</v>
      </c>
      <c r="D210" s="130" t="str">
        <f t="shared" si="31"/>
        <v>470116業務用</v>
      </c>
      <c r="E210" s="133" t="s">
        <v>516</v>
      </c>
      <c r="F210" s="58" t="str">
        <f t="shared" si="24"/>
        <v>しんじょ</v>
      </c>
      <c r="G210" s="132">
        <f t="shared" si="25"/>
        <v>0</v>
      </c>
      <c r="H210" s="132">
        <f t="shared" si="26"/>
        <v>0</v>
      </c>
      <c r="I210" s="132">
        <f t="shared" si="27"/>
        <v>0</v>
      </c>
      <c r="J210" s="132">
        <f t="shared" si="28"/>
        <v>0</v>
      </c>
    </row>
    <row r="211" spans="1:10" ht="12">
      <c r="A211" s="128">
        <f>IF(B211=0,0,MAX(A$2:A210)+1)</f>
        <v>0</v>
      </c>
      <c r="B211" s="129">
        <f t="shared" si="29"/>
        <v>0</v>
      </c>
      <c r="C211" s="130" t="str">
        <f t="shared" si="30"/>
        <v>470117市販用</v>
      </c>
      <c r="D211" s="130" t="str">
        <f t="shared" si="31"/>
        <v>470117業務用</v>
      </c>
      <c r="E211" s="133" t="s">
        <v>680</v>
      </c>
      <c r="F211" s="58" t="str">
        <f t="shared" si="24"/>
        <v>伊達巻</v>
      </c>
      <c r="G211" s="132">
        <f t="shared" si="25"/>
        <v>0</v>
      </c>
      <c r="H211" s="132">
        <f t="shared" si="26"/>
        <v>0</v>
      </c>
      <c r="I211" s="132">
        <f t="shared" si="27"/>
        <v>0</v>
      </c>
      <c r="J211" s="132">
        <f t="shared" si="28"/>
        <v>0</v>
      </c>
    </row>
    <row r="212" spans="1:10" ht="12">
      <c r="A212" s="128">
        <f>IF(B212=0,0,MAX(A$2:A211)+1)</f>
        <v>0</v>
      </c>
      <c r="B212" s="129">
        <f t="shared" si="29"/>
        <v>0</v>
      </c>
      <c r="C212" s="130" t="str">
        <f t="shared" si="30"/>
        <v>470121市販用</v>
      </c>
      <c r="D212" s="130" t="str">
        <f t="shared" si="31"/>
        <v>470121業務用</v>
      </c>
      <c r="E212" s="133" t="s">
        <v>518</v>
      </c>
      <c r="F212" s="58" t="str">
        <f t="shared" si="24"/>
        <v>魚肉ハム・ソーセージ</v>
      </c>
      <c r="G212" s="132">
        <f t="shared" si="25"/>
        <v>0</v>
      </c>
      <c r="H212" s="132">
        <f t="shared" si="26"/>
        <v>0</v>
      </c>
      <c r="I212" s="132">
        <f t="shared" si="27"/>
        <v>0</v>
      </c>
      <c r="J212" s="132">
        <f t="shared" si="28"/>
        <v>0</v>
      </c>
    </row>
    <row r="213" spans="1:10" ht="12">
      <c r="A213" s="128">
        <f>IF(B213=0,0,MAX(A$2:A212)+1)</f>
        <v>0</v>
      </c>
      <c r="B213" s="129">
        <f t="shared" si="29"/>
        <v>0</v>
      </c>
      <c r="C213" s="130" t="str">
        <f t="shared" si="30"/>
        <v>470199市販用</v>
      </c>
      <c r="D213" s="130" t="str">
        <f t="shared" si="31"/>
        <v>470199業務用</v>
      </c>
      <c r="E213" s="133" t="s">
        <v>519</v>
      </c>
      <c r="F213" s="58" t="str">
        <f t="shared" si="24"/>
        <v>その他の水産練製品</v>
      </c>
      <c r="G213" s="132">
        <f t="shared" si="25"/>
        <v>0</v>
      </c>
      <c r="H213" s="132">
        <f t="shared" si="26"/>
        <v>0</v>
      </c>
      <c r="I213" s="132">
        <f t="shared" si="27"/>
        <v>0</v>
      </c>
      <c r="J213" s="132">
        <f t="shared" si="28"/>
        <v>0</v>
      </c>
    </row>
    <row r="214" spans="1:10" ht="12">
      <c r="A214" s="128">
        <f>IF(B214=0,0,MAX(A$2:A213)+1)</f>
        <v>0</v>
      </c>
      <c r="B214" s="129">
        <f t="shared" si="29"/>
        <v>0</v>
      </c>
      <c r="C214" s="130" t="str">
        <f t="shared" si="30"/>
        <v>471101市販用</v>
      </c>
      <c r="D214" s="130" t="str">
        <f t="shared" si="31"/>
        <v>471101業務用</v>
      </c>
      <c r="E214" s="133" t="s">
        <v>521</v>
      </c>
      <c r="F214" s="58" t="str">
        <f t="shared" si="24"/>
        <v>ハム</v>
      </c>
      <c r="G214" s="132">
        <f t="shared" si="25"/>
        <v>0</v>
      </c>
      <c r="H214" s="132">
        <f t="shared" si="26"/>
        <v>0</v>
      </c>
      <c r="I214" s="132">
        <f t="shared" si="27"/>
        <v>0</v>
      </c>
      <c r="J214" s="132">
        <f t="shared" si="28"/>
        <v>0</v>
      </c>
    </row>
    <row r="215" spans="1:10" ht="12">
      <c r="A215" s="128">
        <f>IF(B215=0,0,MAX(A$2:A214)+1)</f>
        <v>0</v>
      </c>
      <c r="B215" s="129">
        <f t="shared" si="29"/>
        <v>0</v>
      </c>
      <c r="C215" s="130" t="str">
        <f t="shared" si="30"/>
        <v>471102市販用</v>
      </c>
      <c r="D215" s="130" t="str">
        <f t="shared" si="31"/>
        <v>471102業務用</v>
      </c>
      <c r="E215" s="133" t="s">
        <v>523</v>
      </c>
      <c r="F215" s="58" t="str">
        <f t="shared" si="24"/>
        <v>ソーセージ</v>
      </c>
      <c r="G215" s="132">
        <f t="shared" si="25"/>
        <v>0</v>
      </c>
      <c r="H215" s="132">
        <f t="shared" si="26"/>
        <v>0</v>
      </c>
      <c r="I215" s="132">
        <f t="shared" si="27"/>
        <v>0</v>
      </c>
      <c r="J215" s="132">
        <f t="shared" si="28"/>
        <v>0</v>
      </c>
    </row>
    <row r="216" spans="1:10" ht="12">
      <c r="A216" s="128">
        <f>IF(B216=0,0,MAX(A$2:A215)+1)</f>
        <v>0</v>
      </c>
      <c r="B216" s="129">
        <f t="shared" si="29"/>
        <v>0</v>
      </c>
      <c r="C216" s="130" t="str">
        <f t="shared" si="30"/>
        <v>471199市販用</v>
      </c>
      <c r="D216" s="130" t="str">
        <f t="shared" si="31"/>
        <v>471199業務用</v>
      </c>
      <c r="E216" s="133" t="s">
        <v>525</v>
      </c>
      <c r="F216" s="58" t="str">
        <f t="shared" si="24"/>
        <v>その他の畜産練製品</v>
      </c>
      <c r="G216" s="132">
        <f t="shared" si="25"/>
        <v>0</v>
      </c>
      <c r="H216" s="132">
        <f t="shared" si="26"/>
        <v>0</v>
      </c>
      <c r="I216" s="132">
        <f t="shared" si="27"/>
        <v>0</v>
      </c>
      <c r="J216" s="132">
        <f t="shared" si="28"/>
        <v>0</v>
      </c>
    </row>
    <row r="217" spans="1:10" ht="12">
      <c r="A217" s="128">
        <f>IF(B217=0,0,MAX(A$2:A216)+1)</f>
        <v>0</v>
      </c>
      <c r="B217" s="129">
        <f t="shared" si="29"/>
        <v>0</v>
      </c>
      <c r="C217" s="130" t="str">
        <f t="shared" si="30"/>
        <v>480101市販用</v>
      </c>
      <c r="D217" s="130" t="str">
        <f t="shared" si="31"/>
        <v>480101業務用</v>
      </c>
      <c r="E217" s="133" t="s">
        <v>528</v>
      </c>
      <c r="F217" s="58" t="str">
        <f t="shared" si="24"/>
        <v>お好み焼</v>
      </c>
      <c r="G217" s="132">
        <f t="shared" si="25"/>
        <v>0</v>
      </c>
      <c r="H217" s="132">
        <f t="shared" si="26"/>
        <v>0</v>
      </c>
      <c r="I217" s="132">
        <f t="shared" si="27"/>
        <v>0</v>
      </c>
      <c r="J217" s="132">
        <f t="shared" si="28"/>
        <v>0</v>
      </c>
    </row>
    <row r="218" spans="1:10" ht="12">
      <c r="A218" s="128">
        <f>IF(B218=0,0,MAX(A$2:A217)+1)</f>
        <v>0</v>
      </c>
      <c r="B218" s="129">
        <f t="shared" si="29"/>
        <v>0</v>
      </c>
      <c r="C218" s="130" t="str">
        <f t="shared" si="30"/>
        <v>480102市販用</v>
      </c>
      <c r="D218" s="130" t="str">
        <f t="shared" si="31"/>
        <v>480102業務用</v>
      </c>
      <c r="E218" s="133" t="s">
        <v>530</v>
      </c>
      <c r="F218" s="58" t="str">
        <f t="shared" si="24"/>
        <v>たこ焼</v>
      </c>
      <c r="G218" s="132">
        <f t="shared" si="25"/>
        <v>0</v>
      </c>
      <c r="H218" s="132">
        <f t="shared" si="26"/>
        <v>0</v>
      </c>
      <c r="I218" s="132">
        <f t="shared" si="27"/>
        <v>0</v>
      </c>
      <c r="J218" s="132">
        <f t="shared" si="28"/>
        <v>0</v>
      </c>
    </row>
    <row r="219" spans="1:10" ht="12">
      <c r="A219" s="128">
        <f>IF(B219=0,0,MAX(A$2:A218)+1)</f>
        <v>0</v>
      </c>
      <c r="B219" s="129">
        <f t="shared" si="29"/>
        <v>0</v>
      </c>
      <c r="C219" s="130" t="str">
        <f t="shared" si="30"/>
        <v>481101市販用</v>
      </c>
      <c r="D219" s="130" t="str">
        <f t="shared" si="31"/>
        <v>481101業務用</v>
      </c>
      <c r="E219" s="133" t="s">
        <v>531</v>
      </c>
      <c r="F219" s="58" t="str">
        <f t="shared" si="24"/>
        <v>チーズピザ</v>
      </c>
      <c r="G219" s="132">
        <f t="shared" si="25"/>
        <v>0</v>
      </c>
      <c r="H219" s="132">
        <f t="shared" si="26"/>
        <v>0</v>
      </c>
      <c r="I219" s="132">
        <f t="shared" si="27"/>
        <v>0</v>
      </c>
      <c r="J219" s="132">
        <f t="shared" si="28"/>
        <v>0</v>
      </c>
    </row>
    <row r="220" spans="1:10" ht="12">
      <c r="A220" s="128">
        <f>IF(B220=0,0,MAX(A$2:A219)+1)</f>
        <v>0</v>
      </c>
      <c r="B220" s="129">
        <f t="shared" si="29"/>
        <v>0</v>
      </c>
      <c r="C220" s="130" t="str">
        <f t="shared" si="30"/>
        <v>481102市販用</v>
      </c>
      <c r="D220" s="130" t="str">
        <f t="shared" si="31"/>
        <v>481102業務用</v>
      </c>
      <c r="E220" s="133" t="s">
        <v>532</v>
      </c>
      <c r="F220" s="58" t="str">
        <f t="shared" si="24"/>
        <v>ミックスピザ</v>
      </c>
      <c r="G220" s="132">
        <f t="shared" si="25"/>
        <v>0</v>
      </c>
      <c r="H220" s="132">
        <f t="shared" si="26"/>
        <v>0</v>
      </c>
      <c r="I220" s="132">
        <f t="shared" si="27"/>
        <v>0</v>
      </c>
      <c r="J220" s="132">
        <f t="shared" si="28"/>
        <v>0</v>
      </c>
    </row>
    <row r="221" spans="1:10" ht="12">
      <c r="A221" s="128">
        <f>IF(B221=0,0,MAX(A$2:A220)+1)</f>
        <v>0</v>
      </c>
      <c r="B221" s="129">
        <f t="shared" si="29"/>
        <v>0</v>
      </c>
      <c r="C221" s="130" t="str">
        <f t="shared" si="30"/>
        <v>481199市販用</v>
      </c>
      <c r="D221" s="130" t="str">
        <f t="shared" si="31"/>
        <v>481199業務用</v>
      </c>
      <c r="E221" s="133" t="s">
        <v>534</v>
      </c>
      <c r="F221" s="58" t="str">
        <f t="shared" si="24"/>
        <v>その他のピザ</v>
      </c>
      <c r="G221" s="132">
        <f t="shared" si="25"/>
        <v>0</v>
      </c>
      <c r="H221" s="132">
        <f t="shared" si="26"/>
        <v>0</v>
      </c>
      <c r="I221" s="132">
        <f t="shared" si="27"/>
        <v>0</v>
      </c>
      <c r="J221" s="132">
        <f t="shared" si="28"/>
        <v>0</v>
      </c>
    </row>
    <row r="222" spans="1:10" ht="12">
      <c r="A222" s="128">
        <f>IF(B222=0,0,MAX(A$2:A221)+1)</f>
        <v>0</v>
      </c>
      <c r="B222" s="129">
        <f t="shared" si="29"/>
        <v>0</v>
      </c>
      <c r="C222" s="130" t="str">
        <f t="shared" si="30"/>
        <v>482101市販用</v>
      </c>
      <c r="D222" s="130" t="str">
        <f t="shared" si="31"/>
        <v>482101業務用</v>
      </c>
      <c r="E222" s="133" t="s">
        <v>537</v>
      </c>
      <c r="F222" s="58" t="str">
        <f t="shared" si="24"/>
        <v>肉まん</v>
      </c>
      <c r="G222" s="132">
        <f t="shared" si="25"/>
        <v>0</v>
      </c>
      <c r="H222" s="132">
        <f t="shared" si="26"/>
        <v>0</v>
      </c>
      <c r="I222" s="132">
        <f t="shared" si="27"/>
        <v>0</v>
      </c>
      <c r="J222" s="132">
        <f t="shared" si="28"/>
        <v>0</v>
      </c>
    </row>
    <row r="223" spans="1:10" ht="12">
      <c r="A223" s="128">
        <f>IF(B223=0,0,MAX(A$2:A222)+1)</f>
        <v>0</v>
      </c>
      <c r="B223" s="129">
        <f t="shared" si="29"/>
        <v>0</v>
      </c>
      <c r="C223" s="130" t="str">
        <f t="shared" si="30"/>
        <v>482102市販用</v>
      </c>
      <c r="D223" s="130" t="str">
        <f t="shared" si="31"/>
        <v>482102業務用</v>
      </c>
      <c r="E223" s="133" t="s">
        <v>538</v>
      </c>
      <c r="F223" s="58" t="str">
        <f t="shared" si="24"/>
        <v>あんまん</v>
      </c>
      <c r="G223" s="132">
        <f t="shared" si="25"/>
        <v>0</v>
      </c>
      <c r="H223" s="132">
        <f t="shared" si="26"/>
        <v>0</v>
      </c>
      <c r="I223" s="132">
        <f t="shared" si="27"/>
        <v>0</v>
      </c>
      <c r="J223" s="132">
        <f t="shared" si="28"/>
        <v>0</v>
      </c>
    </row>
    <row r="224" spans="1:10" ht="12">
      <c r="A224" s="128">
        <f>IF(B224=0,0,MAX(A$2:A223)+1)</f>
        <v>0</v>
      </c>
      <c r="B224" s="129">
        <f t="shared" si="29"/>
        <v>0</v>
      </c>
      <c r="C224" s="130" t="str">
        <f t="shared" si="30"/>
        <v>482199市販用</v>
      </c>
      <c r="D224" s="130" t="str">
        <f t="shared" si="31"/>
        <v>482199業務用</v>
      </c>
      <c r="E224" s="133" t="s">
        <v>540</v>
      </c>
      <c r="F224" s="58" t="str">
        <f t="shared" si="24"/>
        <v>その他中華まん</v>
      </c>
      <c r="G224" s="132">
        <f t="shared" si="25"/>
        <v>0</v>
      </c>
      <c r="H224" s="132">
        <f t="shared" si="26"/>
        <v>0</v>
      </c>
      <c r="I224" s="132">
        <f t="shared" si="27"/>
        <v>0</v>
      </c>
      <c r="J224" s="132">
        <f t="shared" si="28"/>
        <v>0</v>
      </c>
    </row>
    <row r="225" spans="1:10" ht="12">
      <c r="A225" s="128">
        <f>IF(B225=0,0,MAX(A$2:A224)+1)</f>
        <v>0</v>
      </c>
      <c r="B225" s="129">
        <f t="shared" si="29"/>
        <v>0</v>
      </c>
      <c r="C225" s="130" t="str">
        <f t="shared" si="30"/>
        <v>489999市販用</v>
      </c>
      <c r="D225" s="130" t="str">
        <f t="shared" si="31"/>
        <v>489999業務用</v>
      </c>
      <c r="E225" s="133" t="s">
        <v>542</v>
      </c>
      <c r="F225" s="58" t="str">
        <f t="shared" si="24"/>
        <v>その他のスナック</v>
      </c>
      <c r="G225" s="132">
        <f t="shared" si="25"/>
        <v>0</v>
      </c>
      <c r="H225" s="132">
        <f t="shared" si="26"/>
        <v>0</v>
      </c>
      <c r="I225" s="132">
        <f t="shared" si="27"/>
        <v>0</v>
      </c>
      <c r="J225" s="132">
        <f t="shared" si="28"/>
        <v>0</v>
      </c>
    </row>
    <row r="226" spans="1:10" ht="12">
      <c r="A226" s="128">
        <f>IF(B226=0,0,MAX(A$2:A225)+1)</f>
        <v>0</v>
      </c>
      <c r="B226" s="129">
        <f t="shared" si="29"/>
        <v>0</v>
      </c>
      <c r="C226" s="130" t="str">
        <f t="shared" si="30"/>
        <v>490101市販用</v>
      </c>
      <c r="D226" s="130" t="str">
        <f t="shared" si="31"/>
        <v>490101業務用</v>
      </c>
      <c r="E226" s="133" t="s">
        <v>544</v>
      </c>
      <c r="F226" s="58" t="str">
        <f t="shared" si="24"/>
        <v>ロールキャベツ</v>
      </c>
      <c r="G226" s="132">
        <f t="shared" si="25"/>
        <v>0</v>
      </c>
      <c r="H226" s="132">
        <f t="shared" si="26"/>
        <v>0</v>
      </c>
      <c r="I226" s="132">
        <f t="shared" si="27"/>
        <v>0</v>
      </c>
      <c r="J226" s="132">
        <f t="shared" si="28"/>
        <v>0</v>
      </c>
    </row>
    <row r="227" spans="1:10" ht="12">
      <c r="A227" s="128">
        <f>IF(B227=0,0,MAX(A$2:A226)+1)</f>
        <v>0</v>
      </c>
      <c r="B227" s="129">
        <f t="shared" si="29"/>
        <v>0</v>
      </c>
      <c r="C227" s="130" t="str">
        <f t="shared" si="30"/>
        <v>490102市販用</v>
      </c>
      <c r="D227" s="130" t="str">
        <f t="shared" si="31"/>
        <v>490102業務用</v>
      </c>
      <c r="E227" s="133" t="s">
        <v>546</v>
      </c>
      <c r="F227" s="58" t="str">
        <f t="shared" si="24"/>
        <v>ピーマン肉詰め</v>
      </c>
      <c r="G227" s="132">
        <f t="shared" si="25"/>
        <v>0</v>
      </c>
      <c r="H227" s="132">
        <f t="shared" si="26"/>
        <v>0</v>
      </c>
      <c r="I227" s="132">
        <f t="shared" si="27"/>
        <v>0</v>
      </c>
      <c r="J227" s="132">
        <f t="shared" si="28"/>
        <v>0</v>
      </c>
    </row>
    <row r="228" spans="1:10" ht="12">
      <c r="A228" s="128">
        <f>IF(B228=0,0,MAX(A$2:A227)+1)</f>
        <v>0</v>
      </c>
      <c r="B228" s="129">
        <f t="shared" si="29"/>
        <v>0</v>
      </c>
      <c r="C228" s="130" t="str">
        <f t="shared" si="30"/>
        <v>490111市販用</v>
      </c>
      <c r="D228" s="130" t="str">
        <f t="shared" si="31"/>
        <v>490111業務用</v>
      </c>
      <c r="E228" s="133" t="s">
        <v>548</v>
      </c>
      <c r="F228" s="58" t="str">
        <f t="shared" si="24"/>
        <v>焼豚</v>
      </c>
      <c r="G228" s="132">
        <f t="shared" si="25"/>
        <v>0</v>
      </c>
      <c r="H228" s="132">
        <f t="shared" si="26"/>
        <v>0</v>
      </c>
      <c r="I228" s="132">
        <f t="shared" si="27"/>
        <v>0</v>
      </c>
      <c r="J228" s="132">
        <f t="shared" si="28"/>
        <v>0</v>
      </c>
    </row>
    <row r="229" spans="1:10" ht="12">
      <c r="A229" s="128">
        <f>IF(B229=0,0,MAX(A$2:A228)+1)</f>
        <v>0</v>
      </c>
      <c r="B229" s="129">
        <f t="shared" si="29"/>
        <v>0</v>
      </c>
      <c r="C229" s="130" t="str">
        <f t="shared" si="30"/>
        <v>490121市販用</v>
      </c>
      <c r="D229" s="130" t="str">
        <f t="shared" si="31"/>
        <v>490121業務用</v>
      </c>
      <c r="E229" s="133" t="s">
        <v>550</v>
      </c>
      <c r="F229" s="58" t="str">
        <f t="shared" si="24"/>
        <v>牛丼の具</v>
      </c>
      <c r="G229" s="132">
        <f t="shared" si="25"/>
        <v>0</v>
      </c>
      <c r="H229" s="132">
        <f t="shared" si="26"/>
        <v>0</v>
      </c>
      <c r="I229" s="132">
        <f t="shared" si="27"/>
        <v>0</v>
      </c>
      <c r="J229" s="132">
        <f t="shared" si="28"/>
        <v>0</v>
      </c>
    </row>
    <row r="230" spans="1:10" ht="12">
      <c r="A230" s="128">
        <f>IF(B230=0,0,MAX(A$2:A229)+1)</f>
        <v>0</v>
      </c>
      <c r="B230" s="129">
        <f t="shared" si="29"/>
        <v>0</v>
      </c>
      <c r="C230" s="130" t="str">
        <f t="shared" si="30"/>
        <v>490199市販用</v>
      </c>
      <c r="D230" s="130" t="str">
        <f t="shared" si="31"/>
        <v>490199業務用</v>
      </c>
      <c r="E230" s="133" t="s">
        <v>552</v>
      </c>
      <c r="F230" s="58" t="str">
        <f t="shared" si="24"/>
        <v>その他肉加工品</v>
      </c>
      <c r="G230" s="132">
        <f t="shared" si="25"/>
        <v>0</v>
      </c>
      <c r="H230" s="132">
        <f t="shared" si="26"/>
        <v>0</v>
      </c>
      <c r="I230" s="132">
        <f t="shared" si="27"/>
        <v>0</v>
      </c>
      <c r="J230" s="132">
        <f t="shared" si="28"/>
        <v>0</v>
      </c>
    </row>
    <row r="231" spans="1:10" ht="12">
      <c r="A231" s="128">
        <f>IF(B231=0,0,MAX(A$2:A230)+1)</f>
        <v>0</v>
      </c>
      <c r="B231" s="129">
        <f t="shared" si="29"/>
        <v>0</v>
      </c>
      <c r="C231" s="130" t="str">
        <f t="shared" si="30"/>
        <v>491101市販用</v>
      </c>
      <c r="D231" s="130" t="str">
        <f t="shared" si="31"/>
        <v>491101業務用</v>
      </c>
      <c r="E231" s="133" t="s">
        <v>555</v>
      </c>
      <c r="F231" s="58" t="str">
        <f t="shared" si="24"/>
        <v>豆腐</v>
      </c>
      <c r="G231" s="132">
        <f t="shared" si="25"/>
        <v>0</v>
      </c>
      <c r="H231" s="132">
        <f t="shared" si="26"/>
        <v>0</v>
      </c>
      <c r="I231" s="132">
        <f t="shared" si="27"/>
        <v>0</v>
      </c>
      <c r="J231" s="132">
        <f t="shared" si="28"/>
        <v>0</v>
      </c>
    </row>
    <row r="232" spans="1:10" ht="12">
      <c r="A232" s="128">
        <f>IF(B232=0,0,MAX(A$2:A231)+1)</f>
        <v>0</v>
      </c>
      <c r="B232" s="129">
        <f t="shared" si="29"/>
        <v>0</v>
      </c>
      <c r="C232" s="130" t="str">
        <f t="shared" si="30"/>
        <v>491102市販用</v>
      </c>
      <c r="D232" s="130" t="str">
        <f t="shared" si="31"/>
        <v>491102業務用</v>
      </c>
      <c r="E232" s="133" t="s">
        <v>556</v>
      </c>
      <c r="F232" s="58" t="str">
        <f t="shared" si="24"/>
        <v>がんもどき</v>
      </c>
      <c r="G232" s="132">
        <f t="shared" si="25"/>
        <v>0</v>
      </c>
      <c r="H232" s="132">
        <f t="shared" si="26"/>
        <v>0</v>
      </c>
      <c r="I232" s="132">
        <f t="shared" si="27"/>
        <v>0</v>
      </c>
      <c r="J232" s="132">
        <f t="shared" si="28"/>
        <v>0</v>
      </c>
    </row>
    <row r="233" spans="1:10" ht="12">
      <c r="A233" s="128">
        <f>IF(B233=0,0,MAX(A$2:A232)+1)</f>
        <v>0</v>
      </c>
      <c r="B233" s="129">
        <f t="shared" si="29"/>
        <v>0</v>
      </c>
      <c r="C233" s="130" t="str">
        <f t="shared" si="30"/>
        <v>491103市販用</v>
      </c>
      <c r="D233" s="130" t="str">
        <f t="shared" si="31"/>
        <v>491103業務用</v>
      </c>
      <c r="E233" s="133" t="s">
        <v>558</v>
      </c>
      <c r="F233" s="58" t="str">
        <f t="shared" si="24"/>
        <v>油揚げ</v>
      </c>
      <c r="G233" s="132">
        <f t="shared" si="25"/>
        <v>0</v>
      </c>
      <c r="H233" s="132">
        <f t="shared" si="26"/>
        <v>0</v>
      </c>
      <c r="I233" s="132">
        <f t="shared" si="27"/>
        <v>0</v>
      </c>
      <c r="J233" s="132">
        <f t="shared" si="28"/>
        <v>0</v>
      </c>
    </row>
    <row r="234" spans="1:10" ht="12">
      <c r="A234" s="128">
        <f>IF(B234=0,0,MAX(A$2:A233)+1)</f>
        <v>0</v>
      </c>
      <c r="B234" s="129">
        <f t="shared" si="29"/>
        <v>0</v>
      </c>
      <c r="C234" s="130" t="str">
        <f t="shared" si="30"/>
        <v>491104市販用</v>
      </c>
      <c r="D234" s="130" t="str">
        <f t="shared" si="31"/>
        <v>491104業務用</v>
      </c>
      <c r="E234" s="133" t="s">
        <v>560</v>
      </c>
      <c r="F234" s="58" t="str">
        <f t="shared" si="24"/>
        <v>厚揚げ</v>
      </c>
      <c r="G234" s="132">
        <f t="shared" si="25"/>
        <v>0</v>
      </c>
      <c r="H234" s="132">
        <f t="shared" si="26"/>
        <v>0</v>
      </c>
      <c r="I234" s="132">
        <f t="shared" si="27"/>
        <v>0</v>
      </c>
      <c r="J234" s="132">
        <f t="shared" si="28"/>
        <v>0</v>
      </c>
    </row>
    <row r="235" spans="1:10" ht="12">
      <c r="A235" s="128">
        <f>IF(B235=0,0,MAX(A$2:A234)+1)</f>
        <v>0</v>
      </c>
      <c r="B235" s="129">
        <f t="shared" si="29"/>
        <v>0</v>
      </c>
      <c r="C235" s="130" t="str">
        <f t="shared" si="30"/>
        <v>491111市販用</v>
      </c>
      <c r="D235" s="130" t="str">
        <f t="shared" si="31"/>
        <v>491111業務用</v>
      </c>
      <c r="E235" s="133" t="s">
        <v>561</v>
      </c>
      <c r="F235" s="58" t="str">
        <f t="shared" si="24"/>
        <v>油揚げ加工品</v>
      </c>
      <c r="G235" s="132">
        <f t="shared" si="25"/>
        <v>0</v>
      </c>
      <c r="H235" s="132">
        <f t="shared" si="26"/>
        <v>0</v>
      </c>
      <c r="I235" s="132">
        <f t="shared" si="27"/>
        <v>0</v>
      </c>
      <c r="J235" s="132">
        <f t="shared" si="28"/>
        <v>0</v>
      </c>
    </row>
    <row r="236" spans="1:10" ht="12">
      <c r="A236" s="128">
        <f>IF(B236=0,0,MAX(A$2:A235)+1)</f>
        <v>0</v>
      </c>
      <c r="B236" s="129">
        <f t="shared" si="29"/>
        <v>0</v>
      </c>
      <c r="C236" s="130" t="str">
        <f t="shared" si="30"/>
        <v>491121市販用</v>
      </c>
      <c r="D236" s="130" t="str">
        <f t="shared" si="31"/>
        <v>491121業務用</v>
      </c>
      <c r="E236" s="133" t="s">
        <v>563</v>
      </c>
      <c r="F236" s="58" t="str">
        <f t="shared" si="24"/>
        <v>湯葉加工品</v>
      </c>
      <c r="G236" s="132">
        <f t="shared" si="25"/>
        <v>0</v>
      </c>
      <c r="H236" s="132">
        <f t="shared" si="26"/>
        <v>0</v>
      </c>
      <c r="I236" s="132">
        <f t="shared" si="27"/>
        <v>0</v>
      </c>
      <c r="J236" s="132">
        <f t="shared" si="28"/>
        <v>0</v>
      </c>
    </row>
    <row r="237" spans="1:10" ht="12">
      <c r="A237" s="128">
        <f>IF(B237=0,0,MAX(A$2:A236)+1)</f>
        <v>0</v>
      </c>
      <c r="B237" s="129">
        <f t="shared" si="29"/>
        <v>0</v>
      </c>
      <c r="C237" s="130" t="str">
        <f t="shared" si="30"/>
        <v>491141市販用</v>
      </c>
      <c r="D237" s="130" t="str">
        <f t="shared" si="31"/>
        <v>491141業務用</v>
      </c>
      <c r="E237" s="133" t="s">
        <v>565</v>
      </c>
      <c r="F237" s="58" t="str">
        <f t="shared" si="24"/>
        <v>豆腐ハンバーグ</v>
      </c>
      <c r="G237" s="132">
        <f t="shared" si="25"/>
        <v>0</v>
      </c>
      <c r="H237" s="132">
        <f t="shared" si="26"/>
        <v>0</v>
      </c>
      <c r="I237" s="132">
        <f t="shared" si="27"/>
        <v>0</v>
      </c>
      <c r="J237" s="132">
        <f t="shared" si="28"/>
        <v>0</v>
      </c>
    </row>
    <row r="238" spans="1:10" ht="12">
      <c r="A238" s="128">
        <f>IF(B238=0,0,MAX(A$2:A237)+1)</f>
        <v>0</v>
      </c>
      <c r="B238" s="129">
        <f t="shared" si="29"/>
        <v>0</v>
      </c>
      <c r="C238" s="130" t="str">
        <f t="shared" si="30"/>
        <v>491142市販用</v>
      </c>
      <c r="D238" s="130" t="str">
        <f t="shared" si="31"/>
        <v>491142業務用</v>
      </c>
      <c r="E238" s="133" t="s">
        <v>567</v>
      </c>
      <c r="F238" s="58" t="str">
        <f t="shared" si="24"/>
        <v>マーボー豆腐</v>
      </c>
      <c r="G238" s="132">
        <f t="shared" si="25"/>
        <v>0</v>
      </c>
      <c r="H238" s="132">
        <f t="shared" si="26"/>
        <v>0</v>
      </c>
      <c r="I238" s="132">
        <f t="shared" si="27"/>
        <v>0</v>
      </c>
      <c r="J238" s="132">
        <f t="shared" si="28"/>
        <v>0</v>
      </c>
    </row>
    <row r="239" spans="1:10" ht="12">
      <c r="A239" s="128">
        <f>IF(B239=0,0,MAX(A$2:A238)+1)</f>
        <v>0</v>
      </c>
      <c r="B239" s="129">
        <f t="shared" si="29"/>
        <v>0</v>
      </c>
      <c r="C239" s="130" t="str">
        <f t="shared" si="30"/>
        <v>491199市販用</v>
      </c>
      <c r="D239" s="130" t="str">
        <f t="shared" si="31"/>
        <v>491199業務用</v>
      </c>
      <c r="E239" s="133" t="s">
        <v>569</v>
      </c>
      <c r="F239" s="58" t="str">
        <f t="shared" si="24"/>
        <v>その他豆腐製品</v>
      </c>
      <c r="G239" s="132">
        <f t="shared" si="25"/>
        <v>0</v>
      </c>
      <c r="H239" s="132">
        <f t="shared" si="26"/>
        <v>0</v>
      </c>
      <c r="I239" s="132">
        <f t="shared" si="27"/>
        <v>0</v>
      </c>
      <c r="J239" s="132">
        <f t="shared" si="28"/>
        <v>0</v>
      </c>
    </row>
    <row r="240" spans="1:10" ht="12">
      <c r="A240" s="128">
        <f>IF(B240=0,0,MAX(A$2:A239)+1)</f>
        <v>0</v>
      </c>
      <c r="B240" s="129">
        <f t="shared" si="29"/>
        <v>0</v>
      </c>
      <c r="C240" s="130" t="str">
        <f t="shared" si="30"/>
        <v>492101市販用</v>
      </c>
      <c r="D240" s="130" t="str">
        <f t="shared" si="31"/>
        <v>492101業務用</v>
      </c>
      <c r="E240" s="133" t="s">
        <v>572</v>
      </c>
      <c r="F240" s="58" t="str">
        <f t="shared" si="24"/>
        <v>焼魚</v>
      </c>
      <c r="G240" s="132">
        <f t="shared" si="25"/>
        <v>0</v>
      </c>
      <c r="H240" s="132">
        <f t="shared" si="26"/>
        <v>0</v>
      </c>
      <c r="I240" s="132">
        <f t="shared" si="27"/>
        <v>0</v>
      </c>
      <c r="J240" s="132">
        <f t="shared" si="28"/>
        <v>0</v>
      </c>
    </row>
    <row r="241" spans="1:10" ht="12">
      <c r="A241" s="128">
        <f>IF(B241=0,0,MAX(A$2:A240)+1)</f>
        <v>0</v>
      </c>
      <c r="B241" s="129">
        <f t="shared" si="29"/>
        <v>0</v>
      </c>
      <c r="C241" s="130" t="str">
        <f t="shared" si="30"/>
        <v>492111市販用</v>
      </c>
      <c r="D241" s="130" t="str">
        <f t="shared" si="31"/>
        <v>492111業務用</v>
      </c>
      <c r="E241" s="133" t="s">
        <v>574</v>
      </c>
      <c r="F241" s="58" t="str">
        <f t="shared" si="24"/>
        <v>煮魚</v>
      </c>
      <c r="G241" s="132">
        <f t="shared" si="25"/>
        <v>0</v>
      </c>
      <c r="H241" s="132">
        <f t="shared" si="26"/>
        <v>0</v>
      </c>
      <c r="I241" s="132">
        <f t="shared" si="27"/>
        <v>0</v>
      </c>
      <c r="J241" s="132">
        <f t="shared" si="28"/>
        <v>0</v>
      </c>
    </row>
    <row r="242" spans="1:10" ht="12">
      <c r="A242" s="128">
        <f>IF(B242=0,0,MAX(A$2:A241)+1)</f>
        <v>0</v>
      </c>
      <c r="B242" s="129">
        <f t="shared" si="29"/>
        <v>0</v>
      </c>
      <c r="C242" s="130" t="str">
        <f t="shared" si="30"/>
        <v>492121市販用</v>
      </c>
      <c r="D242" s="130" t="str">
        <f t="shared" si="31"/>
        <v>492121業務用</v>
      </c>
      <c r="E242" s="133" t="s">
        <v>576</v>
      </c>
      <c r="F242" s="58" t="str">
        <f t="shared" si="24"/>
        <v>漬魚</v>
      </c>
      <c r="G242" s="132">
        <f t="shared" si="25"/>
        <v>0</v>
      </c>
      <c r="H242" s="132">
        <f t="shared" si="26"/>
        <v>0</v>
      </c>
      <c r="I242" s="132">
        <f t="shared" si="27"/>
        <v>0</v>
      </c>
      <c r="J242" s="132">
        <f t="shared" si="28"/>
        <v>0</v>
      </c>
    </row>
    <row r="243" spans="1:10" ht="12">
      <c r="A243" s="128">
        <f>IF(B243=0,0,MAX(A$2:A242)+1)</f>
        <v>0</v>
      </c>
      <c r="B243" s="129">
        <f t="shared" si="29"/>
        <v>0</v>
      </c>
      <c r="C243" s="130" t="str">
        <f t="shared" si="30"/>
        <v>492199市販用</v>
      </c>
      <c r="D243" s="130" t="str">
        <f t="shared" si="31"/>
        <v>492199業務用</v>
      </c>
      <c r="E243" s="133" t="s">
        <v>578</v>
      </c>
      <c r="F243" s="58" t="str">
        <f t="shared" si="24"/>
        <v>その他魚製品</v>
      </c>
      <c r="G243" s="132">
        <f t="shared" si="25"/>
        <v>0</v>
      </c>
      <c r="H243" s="132">
        <f t="shared" si="26"/>
        <v>0</v>
      </c>
      <c r="I243" s="132">
        <f t="shared" si="27"/>
        <v>0</v>
      </c>
      <c r="J243" s="132">
        <f t="shared" si="28"/>
        <v>0</v>
      </c>
    </row>
    <row r="244" spans="1:10" ht="12">
      <c r="A244" s="128">
        <f>IF(B244=0,0,MAX(A$2:A243)+1)</f>
        <v>0</v>
      </c>
      <c r="B244" s="129">
        <f t="shared" si="29"/>
        <v>0</v>
      </c>
      <c r="C244" s="130" t="str">
        <f t="shared" si="30"/>
        <v>493101市販用</v>
      </c>
      <c r="D244" s="130" t="str">
        <f t="shared" si="31"/>
        <v>493101業務用</v>
      </c>
      <c r="E244" s="133" t="s">
        <v>580</v>
      </c>
      <c r="F244" s="58" t="str">
        <f t="shared" si="24"/>
        <v>オムレツ</v>
      </c>
      <c r="G244" s="132">
        <f t="shared" si="25"/>
        <v>0</v>
      </c>
      <c r="H244" s="132">
        <f t="shared" si="26"/>
        <v>0</v>
      </c>
      <c r="I244" s="132">
        <f t="shared" si="27"/>
        <v>0</v>
      </c>
      <c r="J244" s="132">
        <f t="shared" si="28"/>
        <v>0</v>
      </c>
    </row>
    <row r="245" spans="1:10" ht="12">
      <c r="A245" s="128">
        <f>IF(B245=0,0,MAX(A$2:A244)+1)</f>
        <v>0</v>
      </c>
      <c r="B245" s="129">
        <f t="shared" si="29"/>
        <v>0</v>
      </c>
      <c r="C245" s="130" t="str">
        <f t="shared" si="30"/>
        <v>493102市販用</v>
      </c>
      <c r="D245" s="130" t="str">
        <f t="shared" si="31"/>
        <v>493102業務用</v>
      </c>
      <c r="E245" s="133" t="s">
        <v>581</v>
      </c>
      <c r="F245" s="58" t="str">
        <f t="shared" si="24"/>
        <v>スコッチエッグ</v>
      </c>
      <c r="G245" s="132">
        <f t="shared" si="25"/>
        <v>0</v>
      </c>
      <c r="H245" s="132">
        <f t="shared" si="26"/>
        <v>0</v>
      </c>
      <c r="I245" s="132">
        <f t="shared" si="27"/>
        <v>0</v>
      </c>
      <c r="J245" s="132">
        <f t="shared" si="28"/>
        <v>0</v>
      </c>
    </row>
    <row r="246" spans="1:10" ht="12">
      <c r="A246" s="128">
        <f>IF(B246=0,0,MAX(A$2:A245)+1)</f>
        <v>0</v>
      </c>
      <c r="B246" s="129">
        <f t="shared" si="29"/>
        <v>0</v>
      </c>
      <c r="C246" s="130" t="str">
        <f t="shared" si="30"/>
        <v>493111市販用</v>
      </c>
      <c r="D246" s="130" t="str">
        <f t="shared" si="31"/>
        <v>493111業務用</v>
      </c>
      <c r="E246" s="133" t="s">
        <v>583</v>
      </c>
      <c r="F246" s="58" t="str">
        <f t="shared" si="24"/>
        <v>卵焼</v>
      </c>
      <c r="G246" s="132">
        <f t="shared" si="25"/>
        <v>0</v>
      </c>
      <c r="H246" s="132">
        <f t="shared" si="26"/>
        <v>0</v>
      </c>
      <c r="I246" s="132">
        <f t="shared" si="27"/>
        <v>0</v>
      </c>
      <c r="J246" s="132">
        <f t="shared" si="28"/>
        <v>0</v>
      </c>
    </row>
    <row r="247" spans="1:10" ht="12">
      <c r="A247" s="128">
        <f>IF(B247=0,0,MAX(A$2:A246)+1)</f>
        <v>0</v>
      </c>
      <c r="B247" s="129">
        <f t="shared" si="29"/>
        <v>0</v>
      </c>
      <c r="C247" s="130" t="str">
        <f t="shared" si="30"/>
        <v>493112市販用</v>
      </c>
      <c r="D247" s="130" t="str">
        <f t="shared" si="31"/>
        <v>493112業務用</v>
      </c>
      <c r="E247" s="133" t="s">
        <v>585</v>
      </c>
      <c r="F247" s="58" t="str">
        <f t="shared" si="24"/>
        <v>茶わんむし</v>
      </c>
      <c r="G247" s="132">
        <f t="shared" si="25"/>
        <v>0</v>
      </c>
      <c r="H247" s="132">
        <f t="shared" si="26"/>
        <v>0</v>
      </c>
      <c r="I247" s="132">
        <f t="shared" si="27"/>
        <v>0</v>
      </c>
      <c r="J247" s="132">
        <f t="shared" si="28"/>
        <v>0</v>
      </c>
    </row>
    <row r="248" spans="1:10" ht="12">
      <c r="A248" s="128">
        <f>IF(B248=0,0,MAX(A$2:A247)+1)</f>
        <v>0</v>
      </c>
      <c r="B248" s="129">
        <f t="shared" si="29"/>
        <v>0</v>
      </c>
      <c r="C248" s="130" t="str">
        <f t="shared" si="30"/>
        <v>493119市販用</v>
      </c>
      <c r="D248" s="130" t="str">
        <f t="shared" si="31"/>
        <v>493119業務用</v>
      </c>
      <c r="E248" s="133" t="s">
        <v>588</v>
      </c>
      <c r="F248" s="58" t="str">
        <f t="shared" si="24"/>
        <v>その他和風卵製品</v>
      </c>
      <c r="G248" s="132">
        <f t="shared" si="25"/>
        <v>0</v>
      </c>
      <c r="H248" s="132">
        <f t="shared" si="26"/>
        <v>0</v>
      </c>
      <c r="I248" s="132">
        <f t="shared" si="27"/>
        <v>0</v>
      </c>
      <c r="J248" s="132">
        <f t="shared" si="28"/>
        <v>0</v>
      </c>
    </row>
    <row r="249" spans="1:10" ht="12">
      <c r="A249" s="128">
        <f>IF(B249=0,0,MAX(A$2:A248)+1)</f>
        <v>0</v>
      </c>
      <c r="B249" s="129">
        <f t="shared" si="29"/>
        <v>0</v>
      </c>
      <c r="C249" s="130" t="str">
        <f t="shared" si="30"/>
        <v>493121市販用</v>
      </c>
      <c r="D249" s="130" t="str">
        <f t="shared" si="31"/>
        <v>493121業務用</v>
      </c>
      <c r="E249" s="133" t="s">
        <v>591</v>
      </c>
      <c r="F249" s="58" t="str">
        <f t="shared" si="24"/>
        <v>かに玉</v>
      </c>
      <c r="G249" s="132">
        <f t="shared" si="25"/>
        <v>0</v>
      </c>
      <c r="H249" s="132">
        <f t="shared" si="26"/>
        <v>0</v>
      </c>
      <c r="I249" s="132">
        <f t="shared" si="27"/>
        <v>0</v>
      </c>
      <c r="J249" s="132">
        <f t="shared" si="28"/>
        <v>0</v>
      </c>
    </row>
    <row r="250" spans="1:10" ht="12">
      <c r="A250" s="128">
        <f>IF(B250=0,0,MAX(A$2:A249)+1)</f>
        <v>0</v>
      </c>
      <c r="B250" s="129">
        <f t="shared" si="29"/>
        <v>0</v>
      </c>
      <c r="C250" s="130" t="str">
        <f t="shared" si="30"/>
        <v>493129市販用</v>
      </c>
      <c r="D250" s="130" t="str">
        <f t="shared" si="31"/>
        <v>493129業務用</v>
      </c>
      <c r="E250" s="133" t="s">
        <v>593</v>
      </c>
      <c r="F250" s="58" t="str">
        <f t="shared" si="24"/>
        <v>その他中華風卵製品</v>
      </c>
      <c r="G250" s="132">
        <f t="shared" si="25"/>
        <v>0</v>
      </c>
      <c r="H250" s="132">
        <f t="shared" si="26"/>
        <v>0</v>
      </c>
      <c r="I250" s="132">
        <f t="shared" si="27"/>
        <v>0</v>
      </c>
      <c r="J250" s="132">
        <f t="shared" si="28"/>
        <v>0</v>
      </c>
    </row>
    <row r="251" spans="1:10" ht="12">
      <c r="A251" s="128">
        <f>IF(B251=0,0,MAX(A$2:A250)+1)</f>
        <v>0</v>
      </c>
      <c r="B251" s="129">
        <f t="shared" si="29"/>
        <v>0</v>
      </c>
      <c r="C251" s="130" t="str">
        <f t="shared" si="30"/>
        <v>493139市販用</v>
      </c>
      <c r="D251" s="130" t="str">
        <f t="shared" si="31"/>
        <v>493139業務用</v>
      </c>
      <c r="E251" s="133" t="s">
        <v>700</v>
      </c>
      <c r="F251" s="58" t="str">
        <f t="shared" si="24"/>
        <v>その他洋風卵製品</v>
      </c>
      <c r="G251" s="132">
        <f t="shared" si="25"/>
        <v>0</v>
      </c>
      <c r="H251" s="132">
        <f t="shared" si="26"/>
        <v>0</v>
      </c>
      <c r="I251" s="132">
        <f t="shared" si="27"/>
        <v>0</v>
      </c>
      <c r="J251" s="132">
        <f t="shared" si="28"/>
        <v>0</v>
      </c>
    </row>
    <row r="252" spans="1:10" ht="12">
      <c r="A252" s="128">
        <f>IF(B252=0,0,MAX(A$2:A251)+1)</f>
        <v>0</v>
      </c>
      <c r="B252" s="129">
        <f t="shared" si="29"/>
        <v>0</v>
      </c>
      <c r="C252" s="130" t="str">
        <f t="shared" si="30"/>
        <v>493199市販用</v>
      </c>
      <c r="D252" s="130" t="str">
        <f t="shared" si="31"/>
        <v>493199業務用</v>
      </c>
      <c r="E252" s="133" t="s">
        <v>594</v>
      </c>
      <c r="F252" s="58" t="str">
        <f t="shared" si="24"/>
        <v>その他卵製品</v>
      </c>
      <c r="G252" s="132">
        <f t="shared" si="25"/>
        <v>0</v>
      </c>
      <c r="H252" s="132">
        <f t="shared" si="26"/>
        <v>0</v>
      </c>
      <c r="I252" s="132">
        <f t="shared" si="27"/>
        <v>0</v>
      </c>
      <c r="J252" s="132">
        <f t="shared" si="28"/>
        <v>0</v>
      </c>
    </row>
    <row r="253" spans="1:10" ht="12">
      <c r="A253" s="128">
        <f>IF(B253=0,0,MAX(A$2:A252)+1)</f>
        <v>0</v>
      </c>
      <c r="B253" s="129">
        <f t="shared" si="29"/>
        <v>0</v>
      </c>
      <c r="C253" s="130" t="str">
        <f t="shared" si="30"/>
        <v>494101市販用</v>
      </c>
      <c r="D253" s="130" t="str">
        <f t="shared" si="31"/>
        <v>494101業務用</v>
      </c>
      <c r="E253" s="133" t="s">
        <v>682</v>
      </c>
      <c r="F253" s="58" t="str">
        <f t="shared" si="24"/>
        <v>ペーストピューレ類</v>
      </c>
      <c r="G253" s="132">
        <f t="shared" si="25"/>
        <v>0</v>
      </c>
      <c r="H253" s="132">
        <f t="shared" si="26"/>
        <v>0</v>
      </c>
      <c r="I253" s="132">
        <f t="shared" si="27"/>
        <v>0</v>
      </c>
      <c r="J253" s="132">
        <f t="shared" si="28"/>
        <v>0</v>
      </c>
    </row>
    <row r="254" spans="1:10" ht="12">
      <c r="A254" s="128">
        <f>IF(B254=0,0,MAX(A$2:A253)+1)</f>
        <v>0</v>
      </c>
      <c r="B254" s="129">
        <f t="shared" si="29"/>
        <v>0</v>
      </c>
      <c r="C254" s="130" t="str">
        <f t="shared" si="30"/>
        <v>494102市販用</v>
      </c>
      <c r="D254" s="130" t="str">
        <f t="shared" si="31"/>
        <v>494102業務用</v>
      </c>
      <c r="E254" s="133" t="s">
        <v>685</v>
      </c>
      <c r="F254" s="58" t="str">
        <f t="shared" si="24"/>
        <v>野菜加工惣菜</v>
      </c>
      <c r="G254" s="132">
        <f t="shared" si="25"/>
        <v>0</v>
      </c>
      <c r="H254" s="132">
        <f t="shared" si="26"/>
        <v>0</v>
      </c>
      <c r="I254" s="132">
        <f t="shared" si="27"/>
        <v>0</v>
      </c>
      <c r="J254" s="132">
        <f t="shared" si="28"/>
        <v>0</v>
      </c>
    </row>
    <row r="255" spans="1:10" ht="12">
      <c r="A255" s="128">
        <f>IF(B255=0,0,MAX(A$2:A254)+1)</f>
        <v>0</v>
      </c>
      <c r="B255" s="129">
        <f t="shared" si="29"/>
        <v>0</v>
      </c>
      <c r="C255" s="130" t="str">
        <f t="shared" si="30"/>
        <v>498901市販用</v>
      </c>
      <c r="D255" s="130" t="str">
        <f t="shared" si="31"/>
        <v>498901業務用</v>
      </c>
      <c r="E255" s="133" t="s">
        <v>596</v>
      </c>
      <c r="F255" s="58" t="str">
        <f t="shared" si="24"/>
        <v>弁当等アソート品</v>
      </c>
      <c r="G255" s="132">
        <f t="shared" si="25"/>
        <v>0</v>
      </c>
      <c r="H255" s="132">
        <f t="shared" si="26"/>
        <v>0</v>
      </c>
      <c r="I255" s="132">
        <f t="shared" si="27"/>
        <v>0</v>
      </c>
      <c r="J255" s="132">
        <f t="shared" si="28"/>
        <v>0</v>
      </c>
    </row>
    <row r="256" spans="1:10" ht="12">
      <c r="A256" s="128">
        <f>IF(B256=0,0,MAX(A$2:A255)+1)</f>
        <v>0</v>
      </c>
      <c r="B256" s="129">
        <f t="shared" si="29"/>
        <v>0</v>
      </c>
      <c r="C256" s="130" t="str">
        <f t="shared" si="30"/>
        <v>499901市販用</v>
      </c>
      <c r="D256" s="130" t="str">
        <f t="shared" si="31"/>
        <v>499901業務用</v>
      </c>
      <c r="E256" s="133" t="s">
        <v>599</v>
      </c>
      <c r="F256" s="58" t="str">
        <f t="shared" si="24"/>
        <v>テリーヌ</v>
      </c>
      <c r="G256" s="132">
        <f t="shared" si="25"/>
        <v>0</v>
      </c>
      <c r="H256" s="132">
        <f t="shared" si="26"/>
        <v>0</v>
      </c>
      <c r="I256" s="132">
        <f t="shared" si="27"/>
        <v>0</v>
      </c>
      <c r="J256" s="132">
        <f t="shared" si="28"/>
        <v>0</v>
      </c>
    </row>
    <row r="257" spans="1:10" ht="12">
      <c r="A257" s="128">
        <f>IF(B257=0,0,MAX(A$2:A256)+1)</f>
        <v>0</v>
      </c>
      <c r="B257" s="129">
        <f t="shared" si="29"/>
        <v>0</v>
      </c>
      <c r="C257" s="130" t="str">
        <f t="shared" si="30"/>
        <v>499951市販用</v>
      </c>
      <c r="D257" s="130" t="str">
        <f t="shared" si="31"/>
        <v>499951業務用</v>
      </c>
      <c r="E257" s="133" t="s">
        <v>600</v>
      </c>
      <c r="F257" s="58" t="str">
        <f t="shared" si="24"/>
        <v>介護食品</v>
      </c>
      <c r="G257" s="132">
        <f t="shared" si="25"/>
        <v>0</v>
      </c>
      <c r="H257" s="132">
        <f t="shared" si="26"/>
        <v>0</v>
      </c>
      <c r="I257" s="132">
        <f t="shared" si="27"/>
        <v>0</v>
      </c>
      <c r="J257" s="132">
        <f t="shared" si="28"/>
        <v>0</v>
      </c>
    </row>
    <row r="258" spans="1:10" ht="12">
      <c r="A258" s="128">
        <f>IF(B258=0,0,MAX(A$2:A257)+1)</f>
        <v>0</v>
      </c>
      <c r="B258" s="129">
        <f t="shared" si="29"/>
        <v>0</v>
      </c>
      <c r="C258" s="130" t="str">
        <f t="shared" si="30"/>
        <v>499999市販用</v>
      </c>
      <c r="D258" s="130" t="str">
        <f t="shared" si="31"/>
        <v>499999業務用</v>
      </c>
      <c r="E258" s="133" t="s">
        <v>597</v>
      </c>
      <c r="F258" s="58" t="str">
        <f aca="true" t="shared" si="32" ref="F258:F293">VLOOKUP(E258,銘柄ｺｰﾄﾞ,5,FALSE)</f>
        <v>その他調理食品</v>
      </c>
      <c r="G258" s="132">
        <f aca="true" t="shared" si="33" ref="G258:G293">SUMIF(銘柄種別,C258,数量)</f>
        <v>0</v>
      </c>
      <c r="H258" s="132">
        <f aca="true" t="shared" si="34" ref="H258:H293">SUMIF(銘柄種別,D258,数量)</f>
        <v>0</v>
      </c>
      <c r="I258" s="132">
        <f aca="true" t="shared" si="35" ref="I258:I293">SUMIF(銘柄種別,C258,種類)</f>
        <v>0</v>
      </c>
      <c r="J258" s="132">
        <f aca="true" t="shared" si="36" ref="J258:J293">SUMIF(銘柄種別,D258,種類)</f>
        <v>0</v>
      </c>
    </row>
    <row r="259" spans="1:10" ht="12">
      <c r="A259" s="128">
        <f>IF(B259=0,0,MAX(A$2:A258)+1)</f>
        <v>0</v>
      </c>
      <c r="B259" s="129">
        <f aca="true" t="shared" si="37" ref="B259:B293">IF(SUM(I259:J259)&gt;0,1,0)</f>
        <v>0</v>
      </c>
      <c r="C259" s="130" t="str">
        <f aca="true" t="shared" si="38" ref="C259:C293">E259&amp;"市販用"</f>
        <v>510101市販用</v>
      </c>
      <c r="D259" s="130" t="str">
        <f aca="true" t="shared" si="39" ref="D259:D293">E259&amp;"業務用"</f>
        <v>510101業務用</v>
      </c>
      <c r="E259" s="133" t="s">
        <v>603</v>
      </c>
      <c r="F259" s="58" t="str">
        <f t="shared" si="32"/>
        <v>パン</v>
      </c>
      <c r="G259" s="132">
        <f t="shared" si="33"/>
        <v>0</v>
      </c>
      <c r="H259" s="132">
        <f t="shared" si="34"/>
        <v>0</v>
      </c>
      <c r="I259" s="132">
        <f t="shared" si="35"/>
        <v>0</v>
      </c>
      <c r="J259" s="132">
        <f t="shared" si="36"/>
        <v>0</v>
      </c>
    </row>
    <row r="260" spans="1:10" ht="12">
      <c r="A260" s="128">
        <f>IF(B260=0,0,MAX(A$2:A259)+1)</f>
        <v>0</v>
      </c>
      <c r="B260" s="129">
        <f t="shared" si="37"/>
        <v>0</v>
      </c>
      <c r="C260" s="130" t="str">
        <f t="shared" si="38"/>
        <v>510102市販用</v>
      </c>
      <c r="D260" s="130" t="str">
        <f t="shared" si="39"/>
        <v>510102業務用</v>
      </c>
      <c r="E260" s="133" t="s">
        <v>605</v>
      </c>
      <c r="F260" s="58" t="str">
        <f t="shared" si="32"/>
        <v>ピザクラスト</v>
      </c>
      <c r="G260" s="132">
        <f t="shared" si="33"/>
        <v>0</v>
      </c>
      <c r="H260" s="132">
        <f t="shared" si="34"/>
        <v>0</v>
      </c>
      <c r="I260" s="132">
        <f t="shared" si="35"/>
        <v>0</v>
      </c>
      <c r="J260" s="132">
        <f t="shared" si="36"/>
        <v>0</v>
      </c>
    </row>
    <row r="261" spans="1:10" ht="12">
      <c r="A261" s="128">
        <f>IF(B261=0,0,MAX(A$2:A260)+1)</f>
        <v>0</v>
      </c>
      <c r="B261" s="129">
        <f t="shared" si="37"/>
        <v>0</v>
      </c>
      <c r="C261" s="130" t="str">
        <f t="shared" si="38"/>
        <v>510111市販用</v>
      </c>
      <c r="D261" s="130" t="str">
        <f t="shared" si="39"/>
        <v>510111業務用</v>
      </c>
      <c r="E261" s="133" t="s">
        <v>607</v>
      </c>
      <c r="F261" s="58" t="str">
        <f t="shared" si="32"/>
        <v>菓子パン調理パン</v>
      </c>
      <c r="G261" s="132">
        <f t="shared" si="33"/>
        <v>0</v>
      </c>
      <c r="H261" s="132">
        <f t="shared" si="34"/>
        <v>0</v>
      </c>
      <c r="I261" s="132">
        <f t="shared" si="35"/>
        <v>0</v>
      </c>
      <c r="J261" s="132">
        <f t="shared" si="36"/>
        <v>0</v>
      </c>
    </row>
    <row r="262" spans="1:10" ht="12">
      <c r="A262" s="128">
        <f>IF(B262=0,0,MAX(A$2:A261)+1)</f>
        <v>0</v>
      </c>
      <c r="B262" s="129">
        <f t="shared" si="37"/>
        <v>0</v>
      </c>
      <c r="C262" s="130" t="str">
        <f t="shared" si="38"/>
        <v>510112市販用</v>
      </c>
      <c r="D262" s="130" t="str">
        <f t="shared" si="39"/>
        <v>510112業務用</v>
      </c>
      <c r="E262" s="133" t="s">
        <v>609</v>
      </c>
      <c r="F262" s="58" t="str">
        <f t="shared" si="32"/>
        <v>蒸しパン</v>
      </c>
      <c r="G262" s="132">
        <f t="shared" si="33"/>
        <v>0</v>
      </c>
      <c r="H262" s="132">
        <f t="shared" si="34"/>
        <v>0</v>
      </c>
      <c r="I262" s="132">
        <f t="shared" si="35"/>
        <v>0</v>
      </c>
      <c r="J262" s="132">
        <f t="shared" si="36"/>
        <v>0</v>
      </c>
    </row>
    <row r="263" spans="1:10" ht="12">
      <c r="A263" s="128">
        <f>IF(B263=0,0,MAX(A$2:A262)+1)</f>
        <v>0</v>
      </c>
      <c r="B263" s="129">
        <f t="shared" si="37"/>
        <v>0</v>
      </c>
      <c r="C263" s="130" t="str">
        <f t="shared" si="38"/>
        <v>510121市販用</v>
      </c>
      <c r="D263" s="130" t="str">
        <f t="shared" si="39"/>
        <v>510121業務用</v>
      </c>
      <c r="E263" s="133" t="s">
        <v>610</v>
      </c>
      <c r="F263" s="58" t="str">
        <f t="shared" si="32"/>
        <v>ドーナツ</v>
      </c>
      <c r="G263" s="132">
        <f t="shared" si="33"/>
        <v>0</v>
      </c>
      <c r="H263" s="132">
        <f t="shared" si="34"/>
        <v>0</v>
      </c>
      <c r="I263" s="132">
        <f t="shared" si="35"/>
        <v>0</v>
      </c>
      <c r="J263" s="132">
        <f t="shared" si="36"/>
        <v>0</v>
      </c>
    </row>
    <row r="264" spans="1:10" ht="12">
      <c r="A264" s="128">
        <f>IF(B264=0,0,MAX(A$2:A263)+1)</f>
        <v>0</v>
      </c>
      <c r="B264" s="129">
        <f t="shared" si="37"/>
        <v>0</v>
      </c>
      <c r="C264" s="130" t="str">
        <f t="shared" si="38"/>
        <v>510122市販用</v>
      </c>
      <c r="D264" s="130" t="str">
        <f t="shared" si="39"/>
        <v>510122業務用</v>
      </c>
      <c r="E264" s="133" t="s">
        <v>612</v>
      </c>
      <c r="F264" s="58" t="str">
        <f t="shared" si="32"/>
        <v>チュロス</v>
      </c>
      <c r="G264" s="132">
        <f t="shared" si="33"/>
        <v>0</v>
      </c>
      <c r="H264" s="132">
        <f t="shared" si="34"/>
        <v>0</v>
      </c>
      <c r="I264" s="132">
        <f t="shared" si="35"/>
        <v>0</v>
      </c>
      <c r="J264" s="132">
        <f t="shared" si="36"/>
        <v>0</v>
      </c>
    </row>
    <row r="265" spans="1:10" ht="12">
      <c r="A265" s="128">
        <f>IF(B265=0,0,MAX(A$2:A264)+1)</f>
        <v>0</v>
      </c>
      <c r="B265" s="129">
        <f t="shared" si="37"/>
        <v>0</v>
      </c>
      <c r="C265" s="130" t="str">
        <f t="shared" si="38"/>
        <v>510131市販用</v>
      </c>
      <c r="D265" s="130" t="str">
        <f t="shared" si="39"/>
        <v>510131業務用</v>
      </c>
      <c r="E265" s="133" t="s">
        <v>614</v>
      </c>
      <c r="F265" s="58" t="str">
        <f t="shared" si="32"/>
        <v>アメリカンドッグ</v>
      </c>
      <c r="G265" s="132">
        <f t="shared" si="33"/>
        <v>0</v>
      </c>
      <c r="H265" s="132">
        <f t="shared" si="34"/>
        <v>0</v>
      </c>
      <c r="I265" s="132">
        <f t="shared" si="35"/>
        <v>0</v>
      </c>
      <c r="J265" s="132">
        <f t="shared" si="36"/>
        <v>0</v>
      </c>
    </row>
    <row r="266" spans="1:10" ht="12">
      <c r="A266" s="128">
        <f>IF(B266=0,0,MAX(A$2:A265)+1)</f>
        <v>0</v>
      </c>
      <c r="B266" s="129">
        <f t="shared" si="37"/>
        <v>0</v>
      </c>
      <c r="C266" s="130" t="str">
        <f t="shared" si="38"/>
        <v>510181市販用</v>
      </c>
      <c r="D266" s="130" t="str">
        <f t="shared" si="39"/>
        <v>510181業務用</v>
      </c>
      <c r="E266" s="133" t="s">
        <v>616</v>
      </c>
      <c r="F266" s="58" t="str">
        <f t="shared" si="32"/>
        <v>パン生地</v>
      </c>
      <c r="G266" s="132">
        <f t="shared" si="33"/>
        <v>0</v>
      </c>
      <c r="H266" s="132">
        <f t="shared" si="34"/>
        <v>0</v>
      </c>
      <c r="I266" s="132">
        <f t="shared" si="35"/>
        <v>0</v>
      </c>
      <c r="J266" s="132">
        <f t="shared" si="36"/>
        <v>0</v>
      </c>
    </row>
    <row r="267" spans="1:10" ht="12">
      <c r="A267" s="128">
        <f>IF(B267=0,0,MAX(A$2:A266)+1)</f>
        <v>0</v>
      </c>
      <c r="B267" s="129">
        <f t="shared" si="37"/>
        <v>0</v>
      </c>
      <c r="C267" s="130" t="str">
        <f t="shared" si="38"/>
        <v>510199市販用</v>
      </c>
      <c r="D267" s="130" t="str">
        <f t="shared" si="39"/>
        <v>510199業務用</v>
      </c>
      <c r="E267" s="133" t="s">
        <v>618</v>
      </c>
      <c r="F267" s="58" t="str">
        <f t="shared" si="32"/>
        <v>その他パン類</v>
      </c>
      <c r="G267" s="132">
        <f t="shared" si="33"/>
        <v>0</v>
      </c>
      <c r="H267" s="132">
        <f t="shared" si="34"/>
        <v>0</v>
      </c>
      <c r="I267" s="132">
        <f t="shared" si="35"/>
        <v>0</v>
      </c>
      <c r="J267" s="132">
        <f t="shared" si="36"/>
        <v>0</v>
      </c>
    </row>
    <row r="268" spans="1:10" ht="12">
      <c r="A268" s="128">
        <f>IF(B268=0,0,MAX(A$2:A267)+1)</f>
        <v>0</v>
      </c>
      <c r="B268" s="129">
        <f t="shared" si="37"/>
        <v>0</v>
      </c>
      <c r="C268" s="130" t="str">
        <f t="shared" si="38"/>
        <v>511101市販用</v>
      </c>
      <c r="D268" s="130" t="str">
        <f t="shared" si="39"/>
        <v>511101業務用</v>
      </c>
      <c r="E268" s="133" t="s">
        <v>619</v>
      </c>
      <c r="F268" s="58" t="str">
        <f t="shared" si="32"/>
        <v>ゼリー</v>
      </c>
      <c r="G268" s="132">
        <f t="shared" si="33"/>
        <v>0</v>
      </c>
      <c r="H268" s="132">
        <f t="shared" si="34"/>
        <v>0</v>
      </c>
      <c r="I268" s="132">
        <f t="shared" si="35"/>
        <v>0</v>
      </c>
      <c r="J268" s="132">
        <f t="shared" si="36"/>
        <v>0</v>
      </c>
    </row>
    <row r="269" spans="1:10" ht="12">
      <c r="A269" s="128">
        <f>IF(B269=0,0,MAX(A$2:A268)+1)</f>
        <v>0</v>
      </c>
      <c r="B269" s="129">
        <f t="shared" si="37"/>
        <v>0</v>
      </c>
      <c r="C269" s="130" t="str">
        <f t="shared" si="38"/>
        <v>511102市販用</v>
      </c>
      <c r="D269" s="130" t="str">
        <f t="shared" si="39"/>
        <v>511102業務用</v>
      </c>
      <c r="E269" s="133" t="s">
        <v>620</v>
      </c>
      <c r="F269" s="58" t="str">
        <f t="shared" si="32"/>
        <v>プリン</v>
      </c>
      <c r="G269" s="132">
        <f t="shared" si="33"/>
        <v>0</v>
      </c>
      <c r="H269" s="132">
        <f t="shared" si="34"/>
        <v>0</v>
      </c>
      <c r="I269" s="132">
        <f t="shared" si="35"/>
        <v>0</v>
      </c>
      <c r="J269" s="132">
        <f t="shared" si="36"/>
        <v>0</v>
      </c>
    </row>
    <row r="270" spans="1:10" ht="12">
      <c r="A270" s="128">
        <f>IF(B270=0,0,MAX(A$2:A269)+1)</f>
        <v>0</v>
      </c>
      <c r="B270" s="129">
        <f t="shared" si="37"/>
        <v>0</v>
      </c>
      <c r="C270" s="130" t="str">
        <f t="shared" si="38"/>
        <v>511103市販用</v>
      </c>
      <c r="D270" s="130" t="str">
        <f t="shared" si="39"/>
        <v>511103業務用</v>
      </c>
      <c r="E270" s="133" t="s">
        <v>621</v>
      </c>
      <c r="F270" s="58" t="str">
        <f t="shared" si="32"/>
        <v>ババロア</v>
      </c>
      <c r="G270" s="132">
        <f t="shared" si="33"/>
        <v>0</v>
      </c>
      <c r="H270" s="132">
        <f t="shared" si="34"/>
        <v>0</v>
      </c>
      <c r="I270" s="132">
        <f t="shared" si="35"/>
        <v>0</v>
      </c>
      <c r="J270" s="132">
        <f t="shared" si="36"/>
        <v>0</v>
      </c>
    </row>
    <row r="271" spans="1:10" ht="12">
      <c r="A271" s="128">
        <f>IF(B271=0,0,MAX(A$2:A270)+1)</f>
        <v>0</v>
      </c>
      <c r="B271" s="129">
        <f t="shared" si="37"/>
        <v>0</v>
      </c>
      <c r="C271" s="130" t="str">
        <f t="shared" si="38"/>
        <v>511111市販用</v>
      </c>
      <c r="D271" s="130" t="str">
        <f t="shared" si="39"/>
        <v>511111業務用</v>
      </c>
      <c r="E271" s="133" t="s">
        <v>623</v>
      </c>
      <c r="F271" s="58" t="str">
        <f t="shared" si="32"/>
        <v>杏仁豆腐</v>
      </c>
      <c r="G271" s="132">
        <f t="shared" si="33"/>
        <v>0</v>
      </c>
      <c r="H271" s="132">
        <f t="shared" si="34"/>
        <v>0</v>
      </c>
      <c r="I271" s="132">
        <f t="shared" si="35"/>
        <v>0</v>
      </c>
      <c r="J271" s="132">
        <f t="shared" si="36"/>
        <v>0</v>
      </c>
    </row>
    <row r="272" spans="1:10" ht="12">
      <c r="A272" s="128">
        <f>IF(B272=0,0,MAX(A$2:A271)+1)</f>
        <v>0</v>
      </c>
      <c r="B272" s="129">
        <f t="shared" si="37"/>
        <v>0</v>
      </c>
      <c r="C272" s="130" t="str">
        <f t="shared" si="38"/>
        <v>511199市販用</v>
      </c>
      <c r="D272" s="130" t="str">
        <f t="shared" si="39"/>
        <v>511199業務用</v>
      </c>
      <c r="E272" s="133" t="s">
        <v>626</v>
      </c>
      <c r="F272" s="58" t="str">
        <f t="shared" si="32"/>
        <v>その他ゼリー類</v>
      </c>
      <c r="G272" s="132">
        <f t="shared" si="33"/>
        <v>0</v>
      </c>
      <c r="H272" s="132">
        <f t="shared" si="34"/>
        <v>0</v>
      </c>
      <c r="I272" s="132">
        <f t="shared" si="35"/>
        <v>0</v>
      </c>
      <c r="J272" s="132">
        <f t="shared" si="36"/>
        <v>0</v>
      </c>
    </row>
    <row r="273" spans="1:10" ht="12">
      <c r="A273" s="128">
        <f>IF(B273=0,0,MAX(A$2:A272)+1)</f>
        <v>0</v>
      </c>
      <c r="B273" s="129">
        <f t="shared" si="37"/>
        <v>0</v>
      </c>
      <c r="C273" s="130" t="str">
        <f t="shared" si="38"/>
        <v>512101市販用</v>
      </c>
      <c r="D273" s="130" t="str">
        <f t="shared" si="39"/>
        <v>512101業務用</v>
      </c>
      <c r="E273" s="133" t="s">
        <v>628</v>
      </c>
      <c r="F273" s="58" t="str">
        <f t="shared" si="32"/>
        <v>アップルパイ</v>
      </c>
      <c r="G273" s="132">
        <f t="shared" si="33"/>
        <v>0</v>
      </c>
      <c r="H273" s="132">
        <f t="shared" si="34"/>
        <v>0</v>
      </c>
      <c r="I273" s="132">
        <f t="shared" si="35"/>
        <v>0</v>
      </c>
      <c r="J273" s="132">
        <f t="shared" si="36"/>
        <v>0</v>
      </c>
    </row>
    <row r="274" spans="1:10" ht="12">
      <c r="A274" s="128">
        <f>IF(B274=0,0,MAX(A$2:A273)+1)</f>
        <v>0</v>
      </c>
      <c r="B274" s="129">
        <f t="shared" si="37"/>
        <v>0</v>
      </c>
      <c r="C274" s="130" t="str">
        <f t="shared" si="38"/>
        <v>512102市販用</v>
      </c>
      <c r="D274" s="130" t="str">
        <f t="shared" si="39"/>
        <v>512102業務用</v>
      </c>
      <c r="E274" s="133" t="s">
        <v>629</v>
      </c>
      <c r="F274" s="58" t="str">
        <f t="shared" si="32"/>
        <v>ミートパイ</v>
      </c>
      <c r="G274" s="132">
        <f t="shared" si="33"/>
        <v>0</v>
      </c>
      <c r="H274" s="132">
        <f t="shared" si="34"/>
        <v>0</v>
      </c>
      <c r="I274" s="132">
        <f t="shared" si="35"/>
        <v>0</v>
      </c>
      <c r="J274" s="132">
        <f t="shared" si="36"/>
        <v>0</v>
      </c>
    </row>
    <row r="275" spans="1:10" ht="12">
      <c r="A275" s="128">
        <f>IF(B275=0,0,MAX(A$2:A274)+1)</f>
        <v>0</v>
      </c>
      <c r="B275" s="129">
        <f t="shared" si="37"/>
        <v>0</v>
      </c>
      <c r="C275" s="130" t="str">
        <f t="shared" si="38"/>
        <v>512181市販用</v>
      </c>
      <c r="D275" s="130" t="str">
        <f t="shared" si="39"/>
        <v>512181業務用</v>
      </c>
      <c r="E275" s="133" t="s">
        <v>631</v>
      </c>
      <c r="F275" s="58" t="str">
        <f t="shared" si="32"/>
        <v>パイ生地</v>
      </c>
      <c r="G275" s="132">
        <f t="shared" si="33"/>
        <v>0</v>
      </c>
      <c r="H275" s="132">
        <f t="shared" si="34"/>
        <v>0</v>
      </c>
      <c r="I275" s="132">
        <f t="shared" si="35"/>
        <v>0</v>
      </c>
      <c r="J275" s="132">
        <f t="shared" si="36"/>
        <v>0</v>
      </c>
    </row>
    <row r="276" spans="1:10" ht="12">
      <c r="A276" s="128">
        <f>IF(B276=0,0,MAX(A$2:A275)+1)</f>
        <v>0</v>
      </c>
      <c r="B276" s="129">
        <f t="shared" si="37"/>
        <v>0</v>
      </c>
      <c r="C276" s="130" t="str">
        <f t="shared" si="38"/>
        <v>512199市販用</v>
      </c>
      <c r="D276" s="130" t="str">
        <f t="shared" si="39"/>
        <v>512199業務用</v>
      </c>
      <c r="E276" s="133" t="s">
        <v>633</v>
      </c>
      <c r="F276" s="58" t="str">
        <f t="shared" si="32"/>
        <v>その他のパイ</v>
      </c>
      <c r="G276" s="132">
        <f t="shared" si="33"/>
        <v>0</v>
      </c>
      <c r="H276" s="132">
        <f t="shared" si="34"/>
        <v>0</v>
      </c>
      <c r="I276" s="132">
        <f t="shared" si="35"/>
        <v>0</v>
      </c>
      <c r="J276" s="132">
        <f t="shared" si="36"/>
        <v>0</v>
      </c>
    </row>
    <row r="277" spans="1:10" ht="12">
      <c r="A277" s="128">
        <f>IF(B277=0,0,MAX(A$2:A276)+1)</f>
        <v>0</v>
      </c>
      <c r="B277" s="129">
        <f t="shared" si="37"/>
        <v>0</v>
      </c>
      <c r="C277" s="130" t="str">
        <f t="shared" si="38"/>
        <v>513101市販用</v>
      </c>
      <c r="D277" s="130" t="str">
        <f t="shared" si="39"/>
        <v>513101業務用</v>
      </c>
      <c r="E277" s="133" t="s">
        <v>636</v>
      </c>
      <c r="F277" s="58" t="str">
        <f t="shared" si="32"/>
        <v>団子</v>
      </c>
      <c r="G277" s="132">
        <f t="shared" si="33"/>
        <v>0</v>
      </c>
      <c r="H277" s="132">
        <f t="shared" si="34"/>
        <v>0</v>
      </c>
      <c r="I277" s="132">
        <f t="shared" si="35"/>
        <v>0</v>
      </c>
      <c r="J277" s="132">
        <f t="shared" si="36"/>
        <v>0</v>
      </c>
    </row>
    <row r="278" spans="1:10" ht="12">
      <c r="A278" s="128">
        <f>IF(B278=0,0,MAX(A$2:A277)+1)</f>
        <v>0</v>
      </c>
      <c r="B278" s="129">
        <f t="shared" si="37"/>
        <v>0</v>
      </c>
      <c r="C278" s="130" t="str">
        <f t="shared" si="38"/>
        <v>513102市販用</v>
      </c>
      <c r="D278" s="130" t="str">
        <f t="shared" si="39"/>
        <v>513102業務用</v>
      </c>
      <c r="E278" s="133" t="s">
        <v>638</v>
      </c>
      <c r="F278" s="58" t="str">
        <f t="shared" si="32"/>
        <v>大福餅</v>
      </c>
      <c r="G278" s="132">
        <f t="shared" si="33"/>
        <v>0</v>
      </c>
      <c r="H278" s="132">
        <f t="shared" si="34"/>
        <v>0</v>
      </c>
      <c r="I278" s="132">
        <f t="shared" si="35"/>
        <v>0</v>
      </c>
      <c r="J278" s="132">
        <f t="shared" si="36"/>
        <v>0</v>
      </c>
    </row>
    <row r="279" spans="1:10" ht="12">
      <c r="A279" s="128">
        <f>IF(B279=0,0,MAX(A$2:A278)+1)</f>
        <v>0</v>
      </c>
      <c r="B279" s="129">
        <f t="shared" si="37"/>
        <v>0</v>
      </c>
      <c r="C279" s="130" t="str">
        <f t="shared" si="38"/>
        <v>513103市販用</v>
      </c>
      <c r="D279" s="130" t="str">
        <f t="shared" si="39"/>
        <v>513103業務用</v>
      </c>
      <c r="E279" s="133" t="s">
        <v>640</v>
      </c>
      <c r="F279" s="58" t="str">
        <f t="shared" si="32"/>
        <v>おはぎ</v>
      </c>
      <c r="G279" s="132">
        <f t="shared" si="33"/>
        <v>0</v>
      </c>
      <c r="H279" s="132">
        <f t="shared" si="34"/>
        <v>0</v>
      </c>
      <c r="I279" s="132">
        <f t="shared" si="35"/>
        <v>0</v>
      </c>
      <c r="J279" s="132">
        <f t="shared" si="36"/>
        <v>0</v>
      </c>
    </row>
    <row r="280" spans="1:10" ht="12">
      <c r="A280" s="128">
        <f>IF(B280=0,0,MAX(A$2:A279)+1)</f>
        <v>0</v>
      </c>
      <c r="B280" s="129">
        <f t="shared" si="37"/>
        <v>0</v>
      </c>
      <c r="C280" s="130" t="str">
        <f t="shared" si="38"/>
        <v>513111市販用</v>
      </c>
      <c r="D280" s="130" t="str">
        <f t="shared" si="39"/>
        <v>513111業務用</v>
      </c>
      <c r="E280" s="133" t="s">
        <v>642</v>
      </c>
      <c r="F280" s="58" t="str">
        <f t="shared" si="32"/>
        <v>ようかん</v>
      </c>
      <c r="G280" s="132">
        <f t="shared" si="33"/>
        <v>0</v>
      </c>
      <c r="H280" s="132">
        <f t="shared" si="34"/>
        <v>0</v>
      </c>
      <c r="I280" s="132">
        <f t="shared" si="35"/>
        <v>0</v>
      </c>
      <c r="J280" s="132">
        <f t="shared" si="36"/>
        <v>0</v>
      </c>
    </row>
    <row r="281" spans="1:10" ht="12">
      <c r="A281" s="128">
        <f>IF(B281=0,0,MAX(A$2:A280)+1)</f>
        <v>0</v>
      </c>
      <c r="B281" s="129">
        <f t="shared" si="37"/>
        <v>0</v>
      </c>
      <c r="C281" s="130" t="str">
        <f t="shared" si="38"/>
        <v>513121市販用</v>
      </c>
      <c r="D281" s="130" t="str">
        <f t="shared" si="39"/>
        <v>513121業務用</v>
      </c>
      <c r="E281" s="133" t="s">
        <v>644</v>
      </c>
      <c r="F281" s="58" t="str">
        <f t="shared" si="32"/>
        <v>今川焼</v>
      </c>
      <c r="G281" s="132">
        <f t="shared" si="33"/>
        <v>0</v>
      </c>
      <c r="H281" s="132">
        <f t="shared" si="34"/>
        <v>0</v>
      </c>
      <c r="I281" s="132">
        <f t="shared" si="35"/>
        <v>0</v>
      </c>
      <c r="J281" s="132">
        <f t="shared" si="36"/>
        <v>0</v>
      </c>
    </row>
    <row r="282" spans="1:10" ht="12">
      <c r="A282" s="128">
        <f>IF(B282=0,0,MAX(A$2:A281)+1)</f>
        <v>0</v>
      </c>
      <c r="B282" s="129">
        <f t="shared" si="37"/>
        <v>0</v>
      </c>
      <c r="C282" s="130" t="str">
        <f t="shared" si="38"/>
        <v>513122市販用</v>
      </c>
      <c r="D282" s="130" t="str">
        <f t="shared" si="39"/>
        <v>513122業務用</v>
      </c>
      <c r="E282" s="133" t="s">
        <v>646</v>
      </c>
      <c r="F282" s="58" t="str">
        <f t="shared" si="32"/>
        <v>鯛やき</v>
      </c>
      <c r="G282" s="132">
        <f t="shared" si="33"/>
        <v>0</v>
      </c>
      <c r="H282" s="132">
        <f t="shared" si="34"/>
        <v>0</v>
      </c>
      <c r="I282" s="132">
        <f t="shared" si="35"/>
        <v>0</v>
      </c>
      <c r="J282" s="132">
        <f t="shared" si="36"/>
        <v>0</v>
      </c>
    </row>
    <row r="283" spans="1:10" ht="12">
      <c r="A283" s="128">
        <f>IF(B283=0,0,MAX(A$2:A282)+1)</f>
        <v>0</v>
      </c>
      <c r="B283" s="129">
        <f t="shared" si="37"/>
        <v>0</v>
      </c>
      <c r="C283" s="130" t="str">
        <f t="shared" si="38"/>
        <v>513131市販用</v>
      </c>
      <c r="D283" s="130" t="str">
        <f t="shared" si="39"/>
        <v>513131業務用</v>
      </c>
      <c r="E283" s="133" t="s">
        <v>648</v>
      </c>
      <c r="F283" s="58" t="str">
        <f t="shared" si="32"/>
        <v>あんみつ類</v>
      </c>
      <c r="G283" s="132">
        <f t="shared" si="33"/>
        <v>0</v>
      </c>
      <c r="H283" s="132">
        <f t="shared" si="34"/>
        <v>0</v>
      </c>
      <c r="I283" s="132">
        <f t="shared" si="35"/>
        <v>0</v>
      </c>
      <c r="J283" s="132">
        <f t="shared" si="36"/>
        <v>0</v>
      </c>
    </row>
    <row r="284" spans="1:10" ht="12">
      <c r="A284" s="128">
        <f>IF(B284=0,0,MAX(A$2:A283)+1)</f>
        <v>0</v>
      </c>
      <c r="B284" s="129">
        <f t="shared" si="37"/>
        <v>0</v>
      </c>
      <c r="C284" s="130" t="str">
        <f t="shared" si="38"/>
        <v>513199市販用</v>
      </c>
      <c r="D284" s="130" t="str">
        <f t="shared" si="39"/>
        <v>513199業務用</v>
      </c>
      <c r="E284" s="133" t="s">
        <v>649</v>
      </c>
      <c r="F284" s="58" t="str">
        <f t="shared" si="32"/>
        <v>その他和菓子</v>
      </c>
      <c r="G284" s="132">
        <f t="shared" si="33"/>
        <v>0</v>
      </c>
      <c r="H284" s="132">
        <f t="shared" si="34"/>
        <v>0</v>
      </c>
      <c r="I284" s="132">
        <f t="shared" si="35"/>
        <v>0</v>
      </c>
      <c r="J284" s="132">
        <f t="shared" si="36"/>
        <v>0</v>
      </c>
    </row>
    <row r="285" spans="1:10" ht="12">
      <c r="A285" s="128">
        <f>IF(B285=0,0,MAX(A$2:A284)+1)</f>
        <v>0</v>
      </c>
      <c r="B285" s="129">
        <f t="shared" si="37"/>
        <v>0</v>
      </c>
      <c r="C285" s="130" t="str">
        <f t="shared" si="38"/>
        <v>514101市販用</v>
      </c>
      <c r="D285" s="130" t="str">
        <f t="shared" si="39"/>
        <v>514101業務用</v>
      </c>
      <c r="E285" s="133" t="s">
        <v>651</v>
      </c>
      <c r="F285" s="58" t="str">
        <f t="shared" si="32"/>
        <v>シュークリーム</v>
      </c>
      <c r="G285" s="132">
        <f t="shared" si="33"/>
        <v>0</v>
      </c>
      <c r="H285" s="132">
        <f t="shared" si="34"/>
        <v>0</v>
      </c>
      <c r="I285" s="132">
        <f t="shared" si="35"/>
        <v>0</v>
      </c>
      <c r="J285" s="132">
        <f t="shared" si="36"/>
        <v>0</v>
      </c>
    </row>
    <row r="286" spans="1:10" ht="12">
      <c r="A286" s="128">
        <f>IF(B286=0,0,MAX(A$2:A285)+1)</f>
        <v>0</v>
      </c>
      <c r="B286" s="129">
        <f t="shared" si="37"/>
        <v>0</v>
      </c>
      <c r="C286" s="130" t="str">
        <f t="shared" si="38"/>
        <v>514102市販用</v>
      </c>
      <c r="D286" s="130" t="str">
        <f t="shared" si="39"/>
        <v>514102業務用</v>
      </c>
      <c r="E286" s="133" t="s">
        <v>652</v>
      </c>
      <c r="F286" s="58" t="str">
        <f t="shared" si="32"/>
        <v>ケーキ</v>
      </c>
      <c r="G286" s="132">
        <f t="shared" si="33"/>
        <v>0</v>
      </c>
      <c r="H286" s="132">
        <f t="shared" si="34"/>
        <v>0</v>
      </c>
      <c r="I286" s="132">
        <f t="shared" si="35"/>
        <v>0</v>
      </c>
      <c r="J286" s="132">
        <f t="shared" si="36"/>
        <v>0</v>
      </c>
    </row>
    <row r="287" spans="1:10" ht="12">
      <c r="A287" s="128">
        <f>IF(B287=0,0,MAX(A$2:A286)+1)</f>
        <v>0</v>
      </c>
      <c r="B287" s="129">
        <f t="shared" si="37"/>
        <v>0</v>
      </c>
      <c r="C287" s="130" t="str">
        <f t="shared" si="38"/>
        <v>514111市販用</v>
      </c>
      <c r="D287" s="130" t="str">
        <f t="shared" si="39"/>
        <v>514111業務用</v>
      </c>
      <c r="E287" s="133" t="s">
        <v>653</v>
      </c>
      <c r="F287" s="58" t="str">
        <f t="shared" si="32"/>
        <v>ホットケーキ</v>
      </c>
      <c r="G287" s="132">
        <f t="shared" si="33"/>
        <v>0</v>
      </c>
      <c r="H287" s="132">
        <f t="shared" si="34"/>
        <v>0</v>
      </c>
      <c r="I287" s="132">
        <f t="shared" si="35"/>
        <v>0</v>
      </c>
      <c r="J287" s="132">
        <f t="shared" si="36"/>
        <v>0</v>
      </c>
    </row>
    <row r="288" spans="1:10" ht="12">
      <c r="A288" s="128">
        <f>IF(B288=0,0,MAX(A$2:A287)+1)</f>
        <v>0</v>
      </c>
      <c r="B288" s="129">
        <f t="shared" si="37"/>
        <v>0</v>
      </c>
      <c r="C288" s="130" t="str">
        <f t="shared" si="38"/>
        <v>514112市販用</v>
      </c>
      <c r="D288" s="130" t="str">
        <f t="shared" si="39"/>
        <v>514112業務用</v>
      </c>
      <c r="E288" s="133" t="s">
        <v>654</v>
      </c>
      <c r="F288" s="58" t="str">
        <f t="shared" si="32"/>
        <v>クレープ</v>
      </c>
      <c r="G288" s="132">
        <f t="shared" si="33"/>
        <v>0</v>
      </c>
      <c r="H288" s="132">
        <f t="shared" si="34"/>
        <v>0</v>
      </c>
      <c r="I288" s="132">
        <f t="shared" si="35"/>
        <v>0</v>
      </c>
      <c r="J288" s="132">
        <f t="shared" si="36"/>
        <v>0</v>
      </c>
    </row>
    <row r="289" spans="1:10" ht="12">
      <c r="A289" s="128">
        <f>IF(B289=0,0,MAX(A$2:A288)+1)</f>
        <v>0</v>
      </c>
      <c r="B289" s="129">
        <f t="shared" si="37"/>
        <v>0</v>
      </c>
      <c r="C289" s="130" t="str">
        <f t="shared" si="38"/>
        <v>514113市販用</v>
      </c>
      <c r="D289" s="130" t="str">
        <f t="shared" si="39"/>
        <v>514113業務用</v>
      </c>
      <c r="E289" s="133" t="s">
        <v>656</v>
      </c>
      <c r="F289" s="58" t="str">
        <f t="shared" si="32"/>
        <v>ワッフル</v>
      </c>
      <c r="G289" s="132">
        <f t="shared" si="33"/>
        <v>0</v>
      </c>
      <c r="H289" s="132">
        <f t="shared" si="34"/>
        <v>0</v>
      </c>
      <c r="I289" s="132">
        <f t="shared" si="35"/>
        <v>0</v>
      </c>
      <c r="J289" s="132">
        <f t="shared" si="36"/>
        <v>0</v>
      </c>
    </row>
    <row r="290" spans="1:10" ht="12">
      <c r="A290" s="128">
        <f>IF(B290=0,0,MAX(A$2:A289)+1)</f>
        <v>0</v>
      </c>
      <c r="B290" s="129">
        <f t="shared" si="37"/>
        <v>0</v>
      </c>
      <c r="C290" s="130" t="str">
        <f t="shared" si="38"/>
        <v>514121市販用</v>
      </c>
      <c r="D290" s="130" t="str">
        <f t="shared" si="39"/>
        <v>514121業務用</v>
      </c>
      <c r="E290" s="133" t="s">
        <v>658</v>
      </c>
      <c r="F290" s="58" t="str">
        <f t="shared" si="32"/>
        <v>クリーム</v>
      </c>
      <c r="G290" s="132">
        <f t="shared" si="33"/>
        <v>0</v>
      </c>
      <c r="H290" s="132">
        <f t="shared" si="34"/>
        <v>0</v>
      </c>
      <c r="I290" s="132">
        <f t="shared" si="35"/>
        <v>0</v>
      </c>
      <c r="J290" s="132">
        <f t="shared" si="36"/>
        <v>0</v>
      </c>
    </row>
    <row r="291" spans="1:10" ht="12">
      <c r="A291" s="128">
        <f>IF(B291=0,0,MAX(A$2:A290)+1)</f>
        <v>0</v>
      </c>
      <c r="B291" s="129">
        <f t="shared" si="37"/>
        <v>0</v>
      </c>
      <c r="C291" s="130" t="str">
        <f t="shared" si="38"/>
        <v>514122市販用</v>
      </c>
      <c r="D291" s="130" t="str">
        <f t="shared" si="39"/>
        <v>514122業務用</v>
      </c>
      <c r="E291" s="133" t="s">
        <v>660</v>
      </c>
      <c r="F291" s="58" t="str">
        <f t="shared" si="32"/>
        <v>ムース</v>
      </c>
      <c r="G291" s="132">
        <f t="shared" si="33"/>
        <v>0</v>
      </c>
      <c r="H291" s="132">
        <f t="shared" si="34"/>
        <v>0</v>
      </c>
      <c r="I291" s="132">
        <f t="shared" si="35"/>
        <v>0</v>
      </c>
      <c r="J291" s="132">
        <f t="shared" si="36"/>
        <v>0</v>
      </c>
    </row>
    <row r="292" spans="1:10" ht="12">
      <c r="A292" s="128">
        <f>IF(B292=0,0,MAX(A$2:A291)+1)</f>
        <v>0</v>
      </c>
      <c r="B292" s="129">
        <f t="shared" si="37"/>
        <v>0</v>
      </c>
      <c r="C292" s="130" t="str">
        <f t="shared" si="38"/>
        <v>514199市販用</v>
      </c>
      <c r="D292" s="130" t="str">
        <f t="shared" si="39"/>
        <v>514199業務用</v>
      </c>
      <c r="E292" s="133" t="s">
        <v>661</v>
      </c>
      <c r="F292" s="58" t="str">
        <f t="shared" si="32"/>
        <v>その他洋菓子</v>
      </c>
      <c r="G292" s="132">
        <f t="shared" si="33"/>
        <v>0</v>
      </c>
      <c r="H292" s="132">
        <f t="shared" si="34"/>
        <v>0</v>
      </c>
      <c r="I292" s="132">
        <f t="shared" si="35"/>
        <v>0</v>
      </c>
      <c r="J292" s="132">
        <f t="shared" si="36"/>
        <v>0</v>
      </c>
    </row>
    <row r="293" spans="1:10" ht="12">
      <c r="A293" s="128">
        <f>IF(B293=0,0,MAX(A$2:A292)+1)</f>
        <v>0</v>
      </c>
      <c r="B293" s="129">
        <f t="shared" si="37"/>
        <v>0</v>
      </c>
      <c r="C293" s="130" t="str">
        <f t="shared" si="38"/>
        <v>519999市販用</v>
      </c>
      <c r="D293" s="130" t="str">
        <f t="shared" si="39"/>
        <v>519999業務用</v>
      </c>
      <c r="E293" s="133" t="s">
        <v>662</v>
      </c>
      <c r="F293" s="58" t="str">
        <f t="shared" si="32"/>
        <v>その他菓子</v>
      </c>
      <c r="G293" s="132">
        <f t="shared" si="33"/>
        <v>0</v>
      </c>
      <c r="H293" s="132">
        <f t="shared" si="34"/>
        <v>0</v>
      </c>
      <c r="I293" s="132">
        <f t="shared" si="35"/>
        <v>0</v>
      </c>
      <c r="J293" s="132">
        <f t="shared" si="36"/>
        <v>0</v>
      </c>
    </row>
    <row r="294" spans="1:10" ht="12">
      <c r="A294" s="156">
        <f>IF(B294=0,0,MAX(A$2:A293)+1)</f>
        <v>0</v>
      </c>
      <c r="B294" s="157">
        <f>IF(SUM(I294:J294)&gt;0,1,0)</f>
        <v>0</v>
      </c>
      <c r="C294" s="136"/>
      <c r="D294" s="136"/>
      <c r="E294" s="135" t="s">
        <v>778</v>
      </c>
      <c r="F294" s="137"/>
      <c r="G294" s="138">
        <f>SUM(G2:G293)</f>
        <v>0</v>
      </c>
      <c r="H294" s="138">
        <f>SUM(H2:H293)</f>
        <v>0</v>
      </c>
      <c r="I294" s="138">
        <f>SUM(I2:I293)</f>
        <v>0</v>
      </c>
      <c r="J294" s="138">
        <f>SUM(J2:J293)</f>
        <v>0</v>
      </c>
    </row>
    <row r="295" spans="1:10" ht="12">
      <c r="A295" s="139"/>
      <c r="B295" s="139"/>
      <c r="C295" s="140"/>
      <c r="D295" s="140"/>
      <c r="E295" s="139"/>
      <c r="F295" s="141"/>
      <c r="G295" s="208">
        <f>SUM(G294:H294)</f>
        <v>0</v>
      </c>
      <c r="H295" s="208"/>
      <c r="I295" s="142"/>
      <c r="J295" s="142"/>
    </row>
  </sheetData>
  <sheetProtection password="CC59" sheet="1" objects="1" scenarios="1" selectLockedCells="1"/>
  <mergeCells count="1">
    <mergeCell ref="G295:H29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6"/>
  <sheetViews>
    <sheetView zoomScale="75" zoomScaleNormal="75" zoomScaleSheetLayoutView="75" zoomScalePageLayoutView="0" workbookViewId="0" topLeftCell="B1">
      <selection activeCell="G17" sqref="G17"/>
    </sheetView>
  </sheetViews>
  <sheetFormatPr defaultColWidth="9.140625" defaultRowHeight="15"/>
  <cols>
    <col min="1" max="1" width="0" style="80" hidden="1" customWidth="1"/>
    <col min="2" max="2" width="8.8515625" style="80" customWidth="1"/>
    <col min="3" max="3" width="16.57421875" style="80" customWidth="1"/>
    <col min="4" max="6" width="10.57421875" style="80" customWidth="1"/>
    <col min="7" max="7" width="40.57421875" style="80" customWidth="1"/>
    <col min="8" max="8" width="3.28125" style="80" customWidth="1"/>
    <col min="9" max="10" width="0" style="80" hidden="1" customWidth="1"/>
    <col min="11" max="16384" width="9.00390625" style="80" customWidth="1"/>
  </cols>
  <sheetData>
    <row r="1" spans="2:7" ht="13.5">
      <c r="B1" s="79"/>
      <c r="C1" s="185">
        <f>'様式4.2格付製品リスト'!G1</f>
      </c>
      <c r="D1" s="79"/>
      <c r="E1" s="79"/>
      <c r="F1" s="79"/>
      <c r="G1" s="95" t="str">
        <f>"作成日："&amp;'様式4.2格付製品リスト'!K1</f>
        <v>作成日：年　　　月　　　　日</v>
      </c>
    </row>
    <row r="2" spans="2:8" ht="15" customHeight="1" thickBot="1">
      <c r="B2" s="81"/>
      <c r="C2" s="189">
        <f>'様式4.2格付製品リスト'!G2</f>
      </c>
      <c r="D2" s="81"/>
      <c r="E2" s="81"/>
      <c r="F2" s="81"/>
      <c r="G2" s="81"/>
      <c r="H2" s="79"/>
    </row>
    <row r="3" spans="2:8" ht="30" customHeight="1" thickBot="1" thickTop="1">
      <c r="B3" s="79" t="s">
        <v>760</v>
      </c>
      <c r="C3" s="209" t="s">
        <v>761</v>
      </c>
      <c r="D3" s="210"/>
      <c r="E3" s="210"/>
      <c r="F3" s="210"/>
      <c r="G3" s="211"/>
      <c r="H3" s="79"/>
    </row>
    <row r="4" spans="2:8" ht="11.25" customHeight="1" thickTop="1">
      <c r="B4" s="79"/>
      <c r="C4" s="79"/>
      <c r="D4" s="79"/>
      <c r="E4" s="79"/>
      <c r="F4" s="79"/>
      <c r="G4" s="79"/>
      <c r="H4" s="79"/>
    </row>
    <row r="5" spans="2:8" ht="30" customHeight="1">
      <c r="B5" s="82" t="s">
        <v>762</v>
      </c>
      <c r="C5" s="82"/>
      <c r="D5" s="79"/>
      <c r="E5" s="79"/>
      <c r="F5" s="79"/>
      <c r="G5" s="79"/>
      <c r="H5" s="79"/>
    </row>
    <row r="6" spans="2:8" ht="30" customHeight="1">
      <c r="B6" s="83" t="s">
        <v>763</v>
      </c>
      <c r="C6" s="212">
        <f>'様式4.2格付製品リスト'!I5</f>
        <v>0</v>
      </c>
      <c r="D6" s="213"/>
      <c r="E6" s="213"/>
      <c r="F6" s="213"/>
      <c r="G6" s="214"/>
      <c r="H6" s="79"/>
    </row>
    <row r="7" spans="2:8" ht="30" customHeight="1">
      <c r="B7" s="83" t="s">
        <v>764</v>
      </c>
      <c r="C7" s="212">
        <f>'様式4.2格付製品リスト'!E4&amp;'様式4.2格付製品リスト'!E5</f>
      </c>
      <c r="D7" s="213"/>
      <c r="E7" s="213"/>
      <c r="F7" s="213"/>
      <c r="G7" s="214"/>
      <c r="H7" s="79"/>
    </row>
    <row r="8" spans="2:8" ht="45" customHeight="1">
      <c r="B8" s="215" t="str">
        <f>'様式4.2格付製品リスト'!I3</f>
        <v>下記の20　年　月分（20　年　 月 21日～20　年　 月 20日）の製造荷口について格付を受けたいので依頼する。</v>
      </c>
      <c r="C8" s="215"/>
      <c r="D8" s="215"/>
      <c r="E8" s="215"/>
      <c r="F8" s="215"/>
      <c r="G8" s="215"/>
      <c r="H8" s="79"/>
    </row>
    <row r="9" spans="2:8" ht="14.25" customHeight="1">
      <c r="B9" s="79"/>
      <c r="C9" s="79"/>
      <c r="D9" s="79"/>
      <c r="E9" s="79"/>
      <c r="F9" s="79"/>
      <c r="G9" s="79"/>
      <c r="H9" s="79"/>
    </row>
    <row r="10" spans="2:8" ht="18" customHeight="1">
      <c r="B10" s="84" t="s">
        <v>765</v>
      </c>
      <c r="C10" s="85"/>
      <c r="D10" s="86"/>
      <c r="E10" s="150">
        <f>'様式4.2格付製品リスト'!E3</f>
        <v>0</v>
      </c>
      <c r="F10" s="87"/>
      <c r="G10" s="88" t="s">
        <v>766</v>
      </c>
      <c r="H10" s="79"/>
    </row>
    <row r="11" spans="1:8" ht="18" customHeight="1">
      <c r="A11" s="117" t="s">
        <v>691</v>
      </c>
      <c r="B11" s="89" t="s">
        <v>692</v>
      </c>
      <c r="C11" s="89" t="s">
        <v>693</v>
      </c>
      <c r="D11" s="90" t="s">
        <v>23</v>
      </c>
      <c r="E11" s="90" t="s">
        <v>694</v>
      </c>
      <c r="F11" s="91" t="s">
        <v>695</v>
      </c>
      <c r="G11" s="91" t="s">
        <v>767</v>
      </c>
      <c r="H11" s="79"/>
    </row>
    <row r="12" spans="1:8" ht="15.75" customHeight="1">
      <c r="A12" s="120"/>
      <c r="B12" s="121"/>
      <c r="C12" s="121"/>
      <c r="D12" s="122"/>
      <c r="E12" s="122"/>
      <c r="F12" s="123"/>
      <c r="G12" s="124"/>
      <c r="H12" s="79"/>
    </row>
    <row r="13" spans="1:10" ht="18" customHeight="1">
      <c r="A13" s="119">
        <v>1</v>
      </c>
      <c r="B13" s="144">
        <f aca="true" t="shared" si="0" ref="B13:B46">IF(ISERROR(VLOOKUP($A13,合算数量,5,0)),"",VLOOKUP($A13,合算数量,5,0))</f>
      </c>
      <c r="C13" s="145">
        <f aca="true" t="shared" si="1" ref="C13:C46">IF(ISERROR(VLOOKUP($A13,合算数量,6,0)),"",IF(VLOOKUP($A13,合算数量,6,0)="","",VLOOKUP($A13,合算数量,6,0)))</f>
      </c>
      <c r="D13" s="146">
        <f aca="true" t="shared" si="2" ref="D13:D46">IF(ISERROR(VLOOKUP($A13,合算数量,7,0)),"",VLOOKUP($A13,合算数量,7,0))</f>
      </c>
      <c r="E13" s="146">
        <f aca="true" t="shared" si="3" ref="E13:E46">IF(ISERROR(VLOOKUP($A13,合算数量,8,0)),"",VLOOKUP($A13,合算数量,8,0))</f>
      </c>
      <c r="F13" s="92">
        <f aca="true" t="shared" si="4" ref="F13:F46">SUM(D13:E13)</f>
        <v>0</v>
      </c>
      <c r="G13" s="93"/>
      <c r="H13" s="79"/>
      <c r="I13" s="167">
        <f>IF(B13="",0,1)</f>
        <v>0</v>
      </c>
      <c r="J13" s="167">
        <f>IF(B13="合　　計",1,0)</f>
        <v>0</v>
      </c>
    </row>
    <row r="14" spans="1:10" ht="18" customHeight="1">
      <c r="A14" s="119">
        <v>2</v>
      </c>
      <c r="B14" s="144">
        <f t="shared" si="0"/>
      </c>
      <c r="C14" s="145">
        <f t="shared" si="1"/>
      </c>
      <c r="D14" s="146">
        <f t="shared" si="2"/>
      </c>
      <c r="E14" s="146">
        <f t="shared" si="3"/>
      </c>
      <c r="F14" s="92">
        <f t="shared" si="4"/>
        <v>0</v>
      </c>
      <c r="G14" s="93"/>
      <c r="H14" s="79"/>
      <c r="I14" s="167">
        <f aca="true" t="shared" si="5" ref="I14:I46">IF(B14="",0,1)</f>
        <v>0</v>
      </c>
      <c r="J14" s="167">
        <f aca="true" t="shared" si="6" ref="J14:J46">IF(B14="合　　計",1,0)</f>
        <v>0</v>
      </c>
    </row>
    <row r="15" spans="1:10" ht="18" customHeight="1">
      <c r="A15" s="119">
        <v>3</v>
      </c>
      <c r="B15" s="144">
        <f t="shared" si="0"/>
      </c>
      <c r="C15" s="145">
        <f t="shared" si="1"/>
      </c>
      <c r="D15" s="146">
        <f t="shared" si="2"/>
      </c>
      <c r="E15" s="146">
        <f t="shared" si="3"/>
      </c>
      <c r="F15" s="92">
        <f t="shared" si="4"/>
        <v>0</v>
      </c>
      <c r="G15" s="93"/>
      <c r="H15" s="79"/>
      <c r="I15" s="167">
        <f t="shared" si="5"/>
        <v>0</v>
      </c>
      <c r="J15" s="167">
        <f t="shared" si="6"/>
        <v>0</v>
      </c>
    </row>
    <row r="16" spans="1:10" ht="18" customHeight="1">
      <c r="A16" s="119">
        <v>4</v>
      </c>
      <c r="B16" s="144">
        <f t="shared" si="0"/>
      </c>
      <c r="C16" s="145">
        <f t="shared" si="1"/>
      </c>
      <c r="D16" s="146">
        <f t="shared" si="2"/>
      </c>
      <c r="E16" s="146">
        <f t="shared" si="3"/>
      </c>
      <c r="F16" s="92">
        <f t="shared" si="4"/>
        <v>0</v>
      </c>
      <c r="G16" s="93"/>
      <c r="H16" s="79"/>
      <c r="I16" s="167">
        <f t="shared" si="5"/>
        <v>0</v>
      </c>
      <c r="J16" s="167">
        <f t="shared" si="6"/>
        <v>0</v>
      </c>
    </row>
    <row r="17" spans="1:10" ht="18" customHeight="1">
      <c r="A17" s="119">
        <v>5</v>
      </c>
      <c r="B17" s="144">
        <f t="shared" si="0"/>
      </c>
      <c r="C17" s="145">
        <f t="shared" si="1"/>
      </c>
      <c r="D17" s="146">
        <f t="shared" si="2"/>
      </c>
      <c r="E17" s="146">
        <f t="shared" si="3"/>
      </c>
      <c r="F17" s="92">
        <f t="shared" si="4"/>
        <v>0</v>
      </c>
      <c r="G17" s="93"/>
      <c r="H17" s="79"/>
      <c r="I17" s="167">
        <f t="shared" si="5"/>
        <v>0</v>
      </c>
      <c r="J17" s="167">
        <f t="shared" si="6"/>
        <v>0</v>
      </c>
    </row>
    <row r="18" spans="1:10" ht="18" customHeight="1">
      <c r="A18" s="119">
        <v>6</v>
      </c>
      <c r="B18" s="144">
        <f t="shared" si="0"/>
      </c>
      <c r="C18" s="145">
        <f t="shared" si="1"/>
      </c>
      <c r="D18" s="146">
        <f t="shared" si="2"/>
      </c>
      <c r="E18" s="146">
        <f t="shared" si="3"/>
      </c>
      <c r="F18" s="92">
        <f t="shared" si="4"/>
        <v>0</v>
      </c>
      <c r="G18" s="93"/>
      <c r="H18" s="79"/>
      <c r="I18" s="167">
        <f t="shared" si="5"/>
        <v>0</v>
      </c>
      <c r="J18" s="167">
        <f t="shared" si="6"/>
        <v>0</v>
      </c>
    </row>
    <row r="19" spans="1:10" ht="18" customHeight="1">
      <c r="A19" s="119">
        <v>7</v>
      </c>
      <c r="B19" s="144">
        <f t="shared" si="0"/>
      </c>
      <c r="C19" s="145">
        <f t="shared" si="1"/>
      </c>
      <c r="D19" s="146">
        <f t="shared" si="2"/>
      </c>
      <c r="E19" s="146">
        <f t="shared" si="3"/>
      </c>
      <c r="F19" s="92">
        <f t="shared" si="4"/>
        <v>0</v>
      </c>
      <c r="G19" s="93"/>
      <c r="H19" s="79"/>
      <c r="I19" s="167">
        <f t="shared" si="5"/>
        <v>0</v>
      </c>
      <c r="J19" s="167">
        <f t="shared" si="6"/>
        <v>0</v>
      </c>
    </row>
    <row r="20" spans="1:10" ht="18" customHeight="1">
      <c r="A20" s="119">
        <v>8</v>
      </c>
      <c r="B20" s="144">
        <f t="shared" si="0"/>
      </c>
      <c r="C20" s="145">
        <f t="shared" si="1"/>
      </c>
      <c r="D20" s="146">
        <f t="shared" si="2"/>
      </c>
      <c r="E20" s="146">
        <f t="shared" si="3"/>
      </c>
      <c r="F20" s="92">
        <f t="shared" si="4"/>
        <v>0</v>
      </c>
      <c r="G20" s="93"/>
      <c r="H20" s="79"/>
      <c r="I20" s="167">
        <f t="shared" si="5"/>
        <v>0</v>
      </c>
      <c r="J20" s="167">
        <f t="shared" si="6"/>
        <v>0</v>
      </c>
    </row>
    <row r="21" spans="1:10" ht="18" customHeight="1">
      <c r="A21" s="119">
        <v>9</v>
      </c>
      <c r="B21" s="144">
        <f t="shared" si="0"/>
      </c>
      <c r="C21" s="145">
        <f t="shared" si="1"/>
      </c>
      <c r="D21" s="146">
        <f t="shared" si="2"/>
      </c>
      <c r="E21" s="146">
        <f t="shared" si="3"/>
      </c>
      <c r="F21" s="92">
        <f t="shared" si="4"/>
        <v>0</v>
      </c>
      <c r="G21" s="93"/>
      <c r="H21" s="79"/>
      <c r="I21" s="167">
        <f t="shared" si="5"/>
        <v>0</v>
      </c>
      <c r="J21" s="167">
        <f t="shared" si="6"/>
        <v>0</v>
      </c>
    </row>
    <row r="22" spans="1:10" ht="18" customHeight="1">
      <c r="A22" s="119">
        <v>10</v>
      </c>
      <c r="B22" s="144">
        <f t="shared" si="0"/>
      </c>
      <c r="C22" s="145">
        <f t="shared" si="1"/>
      </c>
      <c r="D22" s="146">
        <f t="shared" si="2"/>
      </c>
      <c r="E22" s="146">
        <f t="shared" si="3"/>
      </c>
      <c r="F22" s="92">
        <f t="shared" si="4"/>
        <v>0</v>
      </c>
      <c r="G22" s="93"/>
      <c r="H22" s="79"/>
      <c r="I22" s="167">
        <f t="shared" si="5"/>
        <v>0</v>
      </c>
      <c r="J22" s="167">
        <f t="shared" si="6"/>
        <v>0</v>
      </c>
    </row>
    <row r="23" spans="1:10" ht="18" customHeight="1">
      <c r="A23" s="119">
        <v>11</v>
      </c>
      <c r="B23" s="144">
        <f t="shared" si="0"/>
      </c>
      <c r="C23" s="145">
        <f t="shared" si="1"/>
      </c>
      <c r="D23" s="146">
        <f t="shared" si="2"/>
      </c>
      <c r="E23" s="146">
        <f t="shared" si="3"/>
      </c>
      <c r="F23" s="92">
        <f t="shared" si="4"/>
        <v>0</v>
      </c>
      <c r="G23" s="93"/>
      <c r="H23" s="79"/>
      <c r="I23" s="167">
        <f t="shared" si="5"/>
        <v>0</v>
      </c>
      <c r="J23" s="167">
        <f t="shared" si="6"/>
        <v>0</v>
      </c>
    </row>
    <row r="24" spans="1:10" ht="18" customHeight="1">
      <c r="A24" s="119">
        <v>12</v>
      </c>
      <c r="B24" s="144">
        <f t="shared" si="0"/>
      </c>
      <c r="C24" s="145">
        <f t="shared" si="1"/>
      </c>
      <c r="D24" s="146">
        <f t="shared" si="2"/>
      </c>
      <c r="E24" s="146">
        <f t="shared" si="3"/>
      </c>
      <c r="F24" s="92">
        <f t="shared" si="4"/>
        <v>0</v>
      </c>
      <c r="G24" s="93"/>
      <c r="H24" s="79"/>
      <c r="I24" s="167">
        <f t="shared" si="5"/>
        <v>0</v>
      </c>
      <c r="J24" s="167">
        <f t="shared" si="6"/>
        <v>0</v>
      </c>
    </row>
    <row r="25" spans="1:10" ht="18" customHeight="1">
      <c r="A25" s="119">
        <v>13</v>
      </c>
      <c r="B25" s="144">
        <f t="shared" si="0"/>
      </c>
      <c r="C25" s="145">
        <f t="shared" si="1"/>
      </c>
      <c r="D25" s="146">
        <f t="shared" si="2"/>
      </c>
      <c r="E25" s="146">
        <f t="shared" si="3"/>
      </c>
      <c r="F25" s="92">
        <f t="shared" si="4"/>
        <v>0</v>
      </c>
      <c r="G25" s="93"/>
      <c r="H25" s="79"/>
      <c r="I25" s="167">
        <f t="shared" si="5"/>
        <v>0</v>
      </c>
      <c r="J25" s="167">
        <f t="shared" si="6"/>
        <v>0</v>
      </c>
    </row>
    <row r="26" spans="1:10" ht="18" customHeight="1">
      <c r="A26" s="119">
        <v>14</v>
      </c>
      <c r="B26" s="144">
        <f t="shared" si="0"/>
      </c>
      <c r="C26" s="145">
        <f t="shared" si="1"/>
      </c>
      <c r="D26" s="146">
        <f t="shared" si="2"/>
      </c>
      <c r="E26" s="146">
        <f t="shared" si="3"/>
      </c>
      <c r="F26" s="92">
        <f t="shared" si="4"/>
        <v>0</v>
      </c>
      <c r="G26" s="93"/>
      <c r="H26" s="79"/>
      <c r="I26" s="167">
        <f t="shared" si="5"/>
        <v>0</v>
      </c>
      <c r="J26" s="167">
        <f t="shared" si="6"/>
        <v>0</v>
      </c>
    </row>
    <row r="27" spans="1:10" ht="18" customHeight="1">
      <c r="A27" s="119">
        <v>15</v>
      </c>
      <c r="B27" s="144">
        <f t="shared" si="0"/>
      </c>
      <c r="C27" s="145">
        <f t="shared" si="1"/>
      </c>
      <c r="D27" s="146">
        <f t="shared" si="2"/>
      </c>
      <c r="E27" s="146">
        <f t="shared" si="3"/>
      </c>
      <c r="F27" s="92">
        <f t="shared" si="4"/>
        <v>0</v>
      </c>
      <c r="G27" s="93"/>
      <c r="H27" s="79"/>
      <c r="I27" s="167">
        <f t="shared" si="5"/>
        <v>0</v>
      </c>
      <c r="J27" s="167">
        <f t="shared" si="6"/>
        <v>0</v>
      </c>
    </row>
    <row r="28" spans="1:10" ht="18" customHeight="1">
      <c r="A28" s="119">
        <v>16</v>
      </c>
      <c r="B28" s="144">
        <f t="shared" si="0"/>
      </c>
      <c r="C28" s="145">
        <f t="shared" si="1"/>
      </c>
      <c r="D28" s="146">
        <f t="shared" si="2"/>
      </c>
      <c r="E28" s="146">
        <f t="shared" si="3"/>
      </c>
      <c r="F28" s="92">
        <f t="shared" si="4"/>
        <v>0</v>
      </c>
      <c r="G28" s="93"/>
      <c r="H28" s="79"/>
      <c r="I28" s="167">
        <f t="shared" si="5"/>
        <v>0</v>
      </c>
      <c r="J28" s="167">
        <f t="shared" si="6"/>
        <v>0</v>
      </c>
    </row>
    <row r="29" spans="1:10" ht="18" customHeight="1">
      <c r="A29" s="119">
        <v>17</v>
      </c>
      <c r="B29" s="144">
        <f t="shared" si="0"/>
      </c>
      <c r="C29" s="145">
        <f t="shared" si="1"/>
      </c>
      <c r="D29" s="146">
        <f t="shared" si="2"/>
      </c>
      <c r="E29" s="146">
        <f t="shared" si="3"/>
      </c>
      <c r="F29" s="92">
        <f t="shared" si="4"/>
        <v>0</v>
      </c>
      <c r="G29" s="93"/>
      <c r="H29" s="79"/>
      <c r="I29" s="167">
        <f t="shared" si="5"/>
        <v>0</v>
      </c>
      <c r="J29" s="167">
        <f t="shared" si="6"/>
        <v>0</v>
      </c>
    </row>
    <row r="30" spans="1:10" ht="18" customHeight="1">
      <c r="A30" s="119">
        <v>18</v>
      </c>
      <c r="B30" s="144">
        <f t="shared" si="0"/>
      </c>
      <c r="C30" s="145">
        <f t="shared" si="1"/>
      </c>
      <c r="D30" s="146">
        <f t="shared" si="2"/>
      </c>
      <c r="E30" s="146">
        <f t="shared" si="3"/>
      </c>
      <c r="F30" s="92">
        <f t="shared" si="4"/>
        <v>0</v>
      </c>
      <c r="G30" s="93"/>
      <c r="H30" s="79"/>
      <c r="I30" s="167">
        <f t="shared" si="5"/>
        <v>0</v>
      </c>
      <c r="J30" s="167">
        <f t="shared" si="6"/>
        <v>0</v>
      </c>
    </row>
    <row r="31" spans="1:10" ht="18" customHeight="1">
      <c r="A31" s="119">
        <v>19</v>
      </c>
      <c r="B31" s="144">
        <f t="shared" si="0"/>
      </c>
      <c r="C31" s="145">
        <f t="shared" si="1"/>
      </c>
      <c r="D31" s="146">
        <f t="shared" si="2"/>
      </c>
      <c r="E31" s="146">
        <f t="shared" si="3"/>
      </c>
      <c r="F31" s="92">
        <f t="shared" si="4"/>
        <v>0</v>
      </c>
      <c r="G31" s="93"/>
      <c r="H31" s="79"/>
      <c r="I31" s="167">
        <f t="shared" si="5"/>
        <v>0</v>
      </c>
      <c r="J31" s="167">
        <f t="shared" si="6"/>
        <v>0</v>
      </c>
    </row>
    <row r="32" spans="1:10" ht="18" customHeight="1">
      <c r="A32" s="119">
        <v>20</v>
      </c>
      <c r="B32" s="144">
        <f t="shared" si="0"/>
      </c>
      <c r="C32" s="145">
        <f t="shared" si="1"/>
      </c>
      <c r="D32" s="146">
        <f t="shared" si="2"/>
      </c>
      <c r="E32" s="146">
        <f t="shared" si="3"/>
      </c>
      <c r="F32" s="92">
        <f t="shared" si="4"/>
        <v>0</v>
      </c>
      <c r="G32" s="93"/>
      <c r="H32" s="79"/>
      <c r="I32" s="167">
        <f t="shared" si="5"/>
        <v>0</v>
      </c>
      <c r="J32" s="167">
        <f t="shared" si="6"/>
        <v>0</v>
      </c>
    </row>
    <row r="33" spans="1:10" ht="18" customHeight="1">
      <c r="A33" s="119">
        <v>21</v>
      </c>
      <c r="B33" s="144">
        <f t="shared" si="0"/>
      </c>
      <c r="C33" s="145">
        <f t="shared" si="1"/>
      </c>
      <c r="D33" s="146">
        <f t="shared" si="2"/>
      </c>
      <c r="E33" s="146">
        <f t="shared" si="3"/>
      </c>
      <c r="F33" s="92">
        <f t="shared" si="4"/>
        <v>0</v>
      </c>
      <c r="G33" s="93"/>
      <c r="H33" s="79"/>
      <c r="I33" s="167">
        <f t="shared" si="5"/>
        <v>0</v>
      </c>
      <c r="J33" s="167">
        <f t="shared" si="6"/>
        <v>0</v>
      </c>
    </row>
    <row r="34" spans="1:10" ht="18" customHeight="1">
      <c r="A34" s="119">
        <v>22</v>
      </c>
      <c r="B34" s="144">
        <f t="shared" si="0"/>
      </c>
      <c r="C34" s="145">
        <f t="shared" si="1"/>
      </c>
      <c r="D34" s="146">
        <f t="shared" si="2"/>
      </c>
      <c r="E34" s="146">
        <f t="shared" si="3"/>
      </c>
      <c r="F34" s="92">
        <f t="shared" si="4"/>
        <v>0</v>
      </c>
      <c r="G34" s="93"/>
      <c r="H34" s="79"/>
      <c r="I34" s="167">
        <f t="shared" si="5"/>
        <v>0</v>
      </c>
      <c r="J34" s="167">
        <f t="shared" si="6"/>
        <v>0</v>
      </c>
    </row>
    <row r="35" spans="1:10" ht="18" customHeight="1">
      <c r="A35" s="119">
        <v>23</v>
      </c>
      <c r="B35" s="144">
        <f t="shared" si="0"/>
      </c>
      <c r="C35" s="145">
        <f t="shared" si="1"/>
      </c>
      <c r="D35" s="146">
        <f t="shared" si="2"/>
      </c>
      <c r="E35" s="146">
        <f t="shared" si="3"/>
      </c>
      <c r="F35" s="92">
        <f t="shared" si="4"/>
        <v>0</v>
      </c>
      <c r="G35" s="93"/>
      <c r="H35" s="79"/>
      <c r="I35" s="167">
        <f t="shared" si="5"/>
        <v>0</v>
      </c>
      <c r="J35" s="167">
        <f t="shared" si="6"/>
        <v>0</v>
      </c>
    </row>
    <row r="36" spans="1:10" ht="18" customHeight="1">
      <c r="A36" s="119">
        <v>24</v>
      </c>
      <c r="B36" s="144">
        <f t="shared" si="0"/>
      </c>
      <c r="C36" s="145">
        <f t="shared" si="1"/>
      </c>
      <c r="D36" s="146">
        <f t="shared" si="2"/>
      </c>
      <c r="E36" s="146">
        <f t="shared" si="3"/>
      </c>
      <c r="F36" s="92">
        <f t="shared" si="4"/>
        <v>0</v>
      </c>
      <c r="G36" s="93"/>
      <c r="H36" s="79"/>
      <c r="I36" s="167">
        <f t="shared" si="5"/>
        <v>0</v>
      </c>
      <c r="J36" s="167">
        <f t="shared" si="6"/>
        <v>0</v>
      </c>
    </row>
    <row r="37" spans="1:10" ht="18" customHeight="1">
      <c r="A37" s="119">
        <v>25</v>
      </c>
      <c r="B37" s="144">
        <f t="shared" si="0"/>
      </c>
      <c r="C37" s="145">
        <f t="shared" si="1"/>
      </c>
      <c r="D37" s="146">
        <f t="shared" si="2"/>
      </c>
      <c r="E37" s="146">
        <f t="shared" si="3"/>
      </c>
      <c r="F37" s="92">
        <f t="shared" si="4"/>
        <v>0</v>
      </c>
      <c r="G37" s="93"/>
      <c r="H37" s="79"/>
      <c r="I37" s="167">
        <f t="shared" si="5"/>
        <v>0</v>
      </c>
      <c r="J37" s="167">
        <f t="shared" si="6"/>
        <v>0</v>
      </c>
    </row>
    <row r="38" spans="1:10" ht="18" customHeight="1">
      <c r="A38" s="119">
        <v>26</v>
      </c>
      <c r="B38" s="144">
        <f t="shared" si="0"/>
      </c>
      <c r="C38" s="145">
        <f t="shared" si="1"/>
      </c>
      <c r="D38" s="146">
        <f t="shared" si="2"/>
      </c>
      <c r="E38" s="146">
        <f t="shared" si="3"/>
      </c>
      <c r="F38" s="92">
        <f t="shared" si="4"/>
        <v>0</v>
      </c>
      <c r="G38" s="93"/>
      <c r="H38" s="79"/>
      <c r="I38" s="167">
        <f t="shared" si="5"/>
        <v>0</v>
      </c>
      <c r="J38" s="167">
        <f t="shared" si="6"/>
        <v>0</v>
      </c>
    </row>
    <row r="39" spans="1:10" ht="18" customHeight="1">
      <c r="A39" s="119">
        <v>27</v>
      </c>
      <c r="B39" s="144">
        <f t="shared" si="0"/>
      </c>
      <c r="C39" s="145">
        <f t="shared" si="1"/>
      </c>
      <c r="D39" s="146">
        <f t="shared" si="2"/>
      </c>
      <c r="E39" s="146">
        <f t="shared" si="3"/>
      </c>
      <c r="F39" s="92">
        <f t="shared" si="4"/>
        <v>0</v>
      </c>
      <c r="G39" s="93"/>
      <c r="H39" s="79"/>
      <c r="I39" s="167">
        <f t="shared" si="5"/>
        <v>0</v>
      </c>
      <c r="J39" s="167">
        <f t="shared" si="6"/>
        <v>0</v>
      </c>
    </row>
    <row r="40" spans="1:10" ht="18" customHeight="1">
      <c r="A40" s="119">
        <v>28</v>
      </c>
      <c r="B40" s="144">
        <f t="shared" si="0"/>
      </c>
      <c r="C40" s="145">
        <f t="shared" si="1"/>
      </c>
      <c r="D40" s="146">
        <f t="shared" si="2"/>
      </c>
      <c r="E40" s="146">
        <f t="shared" si="3"/>
      </c>
      <c r="F40" s="92">
        <f t="shared" si="4"/>
        <v>0</v>
      </c>
      <c r="G40" s="93"/>
      <c r="H40" s="79"/>
      <c r="I40" s="167">
        <f t="shared" si="5"/>
        <v>0</v>
      </c>
      <c r="J40" s="167">
        <f t="shared" si="6"/>
        <v>0</v>
      </c>
    </row>
    <row r="41" spans="1:10" ht="18" customHeight="1">
      <c r="A41" s="119">
        <v>29</v>
      </c>
      <c r="B41" s="144">
        <f t="shared" si="0"/>
      </c>
      <c r="C41" s="145">
        <f t="shared" si="1"/>
      </c>
      <c r="D41" s="146">
        <f t="shared" si="2"/>
      </c>
      <c r="E41" s="146">
        <f t="shared" si="3"/>
      </c>
      <c r="F41" s="92">
        <f t="shared" si="4"/>
        <v>0</v>
      </c>
      <c r="G41" s="93"/>
      <c r="H41" s="79"/>
      <c r="I41" s="167">
        <f t="shared" si="5"/>
        <v>0</v>
      </c>
      <c r="J41" s="167">
        <f t="shared" si="6"/>
        <v>0</v>
      </c>
    </row>
    <row r="42" spans="1:10" ht="18" customHeight="1">
      <c r="A42" s="119">
        <v>30</v>
      </c>
      <c r="B42" s="144">
        <f t="shared" si="0"/>
      </c>
      <c r="C42" s="145">
        <f t="shared" si="1"/>
      </c>
      <c r="D42" s="146">
        <f t="shared" si="2"/>
      </c>
      <c r="E42" s="146">
        <f t="shared" si="3"/>
      </c>
      <c r="F42" s="92">
        <f t="shared" si="4"/>
        <v>0</v>
      </c>
      <c r="G42" s="93"/>
      <c r="H42" s="79"/>
      <c r="I42" s="167">
        <f t="shared" si="5"/>
        <v>0</v>
      </c>
      <c r="J42" s="167">
        <f t="shared" si="6"/>
        <v>0</v>
      </c>
    </row>
    <row r="43" spans="1:10" ht="18" customHeight="1">
      <c r="A43" s="119">
        <v>31</v>
      </c>
      <c r="B43" s="144">
        <f t="shared" si="0"/>
      </c>
      <c r="C43" s="145">
        <f t="shared" si="1"/>
      </c>
      <c r="D43" s="146">
        <f t="shared" si="2"/>
      </c>
      <c r="E43" s="146">
        <f t="shared" si="3"/>
      </c>
      <c r="F43" s="92">
        <f t="shared" si="4"/>
        <v>0</v>
      </c>
      <c r="G43" s="93"/>
      <c r="H43" s="79"/>
      <c r="I43" s="167">
        <f t="shared" si="5"/>
        <v>0</v>
      </c>
      <c r="J43" s="167">
        <f t="shared" si="6"/>
        <v>0</v>
      </c>
    </row>
    <row r="44" spans="1:10" ht="18" customHeight="1">
      <c r="A44" s="119">
        <v>32</v>
      </c>
      <c r="B44" s="144">
        <f t="shared" si="0"/>
      </c>
      <c r="C44" s="145">
        <f t="shared" si="1"/>
      </c>
      <c r="D44" s="146">
        <f t="shared" si="2"/>
      </c>
      <c r="E44" s="146">
        <f t="shared" si="3"/>
      </c>
      <c r="F44" s="92">
        <f t="shared" si="4"/>
        <v>0</v>
      </c>
      <c r="G44" s="93"/>
      <c r="H44" s="79"/>
      <c r="I44" s="167">
        <f t="shared" si="5"/>
        <v>0</v>
      </c>
      <c r="J44" s="167">
        <f t="shared" si="6"/>
        <v>0</v>
      </c>
    </row>
    <row r="45" spans="1:10" ht="18" customHeight="1">
      <c r="A45" s="119">
        <v>33</v>
      </c>
      <c r="B45" s="144">
        <f t="shared" si="0"/>
      </c>
      <c r="C45" s="145">
        <f t="shared" si="1"/>
      </c>
      <c r="D45" s="146">
        <f t="shared" si="2"/>
      </c>
      <c r="E45" s="146">
        <f t="shared" si="3"/>
      </c>
      <c r="F45" s="92">
        <f t="shared" si="4"/>
        <v>0</v>
      </c>
      <c r="G45" s="93"/>
      <c r="H45" s="79"/>
      <c r="I45" s="167">
        <f t="shared" si="5"/>
        <v>0</v>
      </c>
      <c r="J45" s="167">
        <f t="shared" si="6"/>
        <v>0</v>
      </c>
    </row>
    <row r="46" spans="1:10" ht="19.5" customHeight="1">
      <c r="A46" s="119">
        <v>34</v>
      </c>
      <c r="B46" s="144">
        <f t="shared" si="0"/>
      </c>
      <c r="C46" s="145">
        <f t="shared" si="1"/>
      </c>
      <c r="D46" s="146">
        <f t="shared" si="2"/>
      </c>
      <c r="E46" s="146">
        <f t="shared" si="3"/>
      </c>
      <c r="F46" s="92">
        <f t="shared" si="4"/>
        <v>0</v>
      </c>
      <c r="G46" s="93"/>
      <c r="H46" s="79"/>
      <c r="I46" s="167">
        <f t="shared" si="5"/>
        <v>0</v>
      </c>
      <c r="J46" s="167">
        <f t="shared" si="6"/>
        <v>0</v>
      </c>
    </row>
    <row r="47" spans="2:10" ht="13.5">
      <c r="B47" s="94"/>
      <c r="C47" s="94"/>
      <c r="D47" s="94"/>
      <c r="E47" s="94"/>
      <c r="F47" s="79"/>
      <c r="G47" s="79"/>
      <c r="H47" s="79"/>
      <c r="I47" s="168">
        <f>SUM(I13:I46)</f>
        <v>0</v>
      </c>
      <c r="J47" s="168">
        <f>SUM(J13:J46)</f>
        <v>0</v>
      </c>
    </row>
    <row r="48" spans="2:5" ht="13.5">
      <c r="B48" s="147"/>
      <c r="C48" s="147"/>
      <c r="D48" s="147"/>
      <c r="E48" s="147"/>
    </row>
    <row r="49" spans="2:5" ht="13.5">
      <c r="B49" s="147"/>
      <c r="C49" s="147"/>
      <c r="D49" s="147"/>
      <c r="E49" s="147"/>
    </row>
    <row r="50" spans="2:5" ht="13.5">
      <c r="B50" s="147"/>
      <c r="C50" s="147"/>
      <c r="D50" s="147"/>
      <c r="E50" s="147"/>
    </row>
    <row r="51" spans="2:5" ht="13.5">
      <c r="B51" s="147"/>
      <c r="C51" s="147"/>
      <c r="D51" s="147"/>
      <c r="E51" s="147"/>
    </row>
    <row r="52" spans="2:5" ht="13.5">
      <c r="B52" s="147"/>
      <c r="C52" s="147"/>
      <c r="D52" s="147"/>
      <c r="E52" s="147"/>
    </row>
    <row r="53" spans="2:5" ht="13.5">
      <c r="B53" s="147"/>
      <c r="C53" s="147"/>
      <c r="D53" s="147"/>
      <c r="E53" s="147"/>
    </row>
    <row r="54" spans="2:5" ht="13.5">
      <c r="B54" s="147"/>
      <c r="C54" s="147"/>
      <c r="D54" s="147"/>
      <c r="E54" s="147"/>
    </row>
    <row r="55" spans="2:5" ht="13.5">
      <c r="B55" s="147"/>
      <c r="C55" s="147"/>
      <c r="D55" s="147"/>
      <c r="E55" s="147"/>
    </row>
    <row r="56" spans="2:5" ht="13.5">
      <c r="B56" s="147"/>
      <c r="C56" s="147"/>
      <c r="D56" s="147"/>
      <c r="E56" s="147"/>
    </row>
    <row r="57" spans="2:5" ht="13.5">
      <c r="B57" s="147"/>
      <c r="C57" s="147"/>
      <c r="D57" s="147"/>
      <c r="E57" s="147"/>
    </row>
    <row r="58" spans="2:5" ht="13.5">
      <c r="B58" s="147"/>
      <c r="C58" s="147"/>
      <c r="D58" s="147"/>
      <c r="E58" s="147"/>
    </row>
    <row r="59" spans="2:5" ht="13.5">
      <c r="B59" s="147"/>
      <c r="C59" s="147"/>
      <c r="D59" s="147"/>
      <c r="E59" s="147"/>
    </row>
    <row r="60" spans="2:5" ht="13.5">
      <c r="B60" s="147"/>
      <c r="C60" s="147"/>
      <c r="D60" s="147"/>
      <c r="E60" s="147"/>
    </row>
    <row r="61" spans="2:5" ht="13.5">
      <c r="B61" s="147"/>
      <c r="C61" s="147"/>
      <c r="D61" s="147"/>
      <c r="E61" s="147"/>
    </row>
    <row r="62" spans="2:5" ht="13.5">
      <c r="B62" s="147"/>
      <c r="C62" s="147"/>
      <c r="D62" s="147"/>
      <c r="E62" s="147"/>
    </row>
    <row r="63" spans="2:5" ht="13.5">
      <c r="B63" s="147"/>
      <c r="C63" s="147"/>
      <c r="D63" s="147"/>
      <c r="E63" s="147"/>
    </row>
    <row r="64" spans="2:5" ht="13.5">
      <c r="B64" s="147"/>
      <c r="C64" s="147"/>
      <c r="D64" s="147"/>
      <c r="E64" s="147"/>
    </row>
    <row r="65" spans="2:5" ht="13.5">
      <c r="B65" s="147"/>
      <c r="C65" s="147"/>
      <c r="D65" s="147"/>
      <c r="E65" s="147"/>
    </row>
    <row r="66" spans="2:5" ht="13.5">
      <c r="B66" s="147"/>
      <c r="C66" s="147"/>
      <c r="D66" s="147"/>
      <c r="E66" s="147"/>
    </row>
    <row r="67" spans="2:5" ht="13.5">
      <c r="B67" s="147"/>
      <c r="C67" s="147"/>
      <c r="D67" s="147"/>
      <c r="E67" s="147"/>
    </row>
    <row r="68" spans="2:5" ht="13.5">
      <c r="B68" s="147"/>
      <c r="C68" s="147"/>
      <c r="D68" s="147"/>
      <c r="E68" s="147"/>
    </row>
    <row r="69" spans="2:5" ht="13.5">
      <c r="B69" s="147"/>
      <c r="C69" s="147"/>
      <c r="D69" s="147"/>
      <c r="E69" s="147"/>
    </row>
    <row r="70" spans="2:5" ht="13.5">
      <c r="B70" s="147"/>
      <c r="C70" s="147"/>
      <c r="D70" s="147"/>
      <c r="E70" s="147"/>
    </row>
    <row r="71" spans="2:5" ht="13.5">
      <c r="B71" s="147"/>
      <c r="C71" s="147"/>
      <c r="D71" s="147"/>
      <c r="E71" s="147"/>
    </row>
    <row r="72" spans="2:5" ht="13.5">
      <c r="B72" s="147"/>
      <c r="C72" s="147"/>
      <c r="D72" s="147"/>
      <c r="E72" s="147"/>
    </row>
    <row r="73" spans="2:5" ht="13.5">
      <c r="B73" s="147"/>
      <c r="C73" s="147"/>
      <c r="D73" s="147"/>
      <c r="E73" s="147"/>
    </row>
    <row r="74" spans="2:5" ht="13.5">
      <c r="B74" s="147"/>
      <c r="C74" s="147"/>
      <c r="D74" s="147"/>
      <c r="E74" s="147"/>
    </row>
    <row r="75" spans="2:5" ht="13.5">
      <c r="B75" s="147"/>
      <c r="C75" s="147"/>
      <c r="D75" s="147"/>
      <c r="E75" s="147"/>
    </row>
    <row r="76" spans="2:5" ht="13.5">
      <c r="B76" s="147"/>
      <c r="C76" s="147"/>
      <c r="D76" s="147"/>
      <c r="E76" s="147"/>
    </row>
    <row r="77" spans="2:5" ht="13.5">
      <c r="B77" s="147"/>
      <c r="C77" s="147"/>
      <c r="D77" s="147"/>
      <c r="E77" s="147"/>
    </row>
    <row r="78" spans="2:5" ht="13.5">
      <c r="B78" s="147"/>
      <c r="C78" s="147"/>
      <c r="D78" s="147"/>
      <c r="E78" s="147"/>
    </row>
    <row r="79" spans="2:5" ht="13.5">
      <c r="B79" s="147"/>
      <c r="C79" s="147"/>
      <c r="D79" s="147"/>
      <c r="E79" s="147"/>
    </row>
    <row r="80" spans="2:5" ht="13.5">
      <c r="B80" s="147"/>
      <c r="C80" s="147"/>
      <c r="D80" s="147"/>
      <c r="E80" s="147"/>
    </row>
    <row r="81" spans="2:5" ht="13.5">
      <c r="B81" s="147"/>
      <c r="C81" s="147"/>
      <c r="D81" s="147"/>
      <c r="E81" s="147"/>
    </row>
    <row r="82" spans="2:5" ht="13.5">
      <c r="B82" s="147"/>
      <c r="C82" s="147"/>
      <c r="D82" s="147"/>
      <c r="E82" s="147"/>
    </row>
    <row r="83" spans="2:5" ht="13.5">
      <c r="B83" s="147"/>
      <c r="C83" s="147"/>
      <c r="D83" s="147"/>
      <c r="E83" s="147"/>
    </row>
    <row r="84" spans="2:5" ht="13.5">
      <c r="B84" s="147"/>
      <c r="C84" s="147"/>
      <c r="D84" s="147"/>
      <c r="E84" s="147"/>
    </row>
    <row r="85" spans="2:5" ht="13.5">
      <c r="B85" s="147"/>
      <c r="C85" s="147"/>
      <c r="D85" s="147"/>
      <c r="E85" s="147"/>
    </row>
    <row r="86" spans="2:5" ht="13.5">
      <c r="B86" s="147"/>
      <c r="C86" s="147"/>
      <c r="D86" s="147"/>
      <c r="E86" s="147"/>
    </row>
    <row r="87" spans="2:5" ht="13.5">
      <c r="B87" s="147"/>
      <c r="C87" s="147"/>
      <c r="D87" s="147"/>
      <c r="E87" s="147"/>
    </row>
    <row r="88" spans="2:5" ht="13.5">
      <c r="B88" s="147"/>
      <c r="C88" s="147"/>
      <c r="D88" s="147"/>
      <c r="E88" s="147"/>
    </row>
    <row r="89" spans="2:5" ht="13.5">
      <c r="B89" s="147"/>
      <c r="C89" s="147"/>
      <c r="D89" s="147"/>
      <c r="E89" s="147"/>
    </row>
    <row r="90" spans="2:5" ht="13.5">
      <c r="B90" s="147"/>
      <c r="C90" s="147"/>
      <c r="D90" s="147"/>
      <c r="E90" s="147"/>
    </row>
    <row r="91" spans="2:5" ht="13.5">
      <c r="B91" s="147"/>
      <c r="C91" s="147"/>
      <c r="D91" s="147"/>
      <c r="E91" s="147"/>
    </row>
    <row r="92" spans="2:5" ht="13.5">
      <c r="B92" s="147"/>
      <c r="C92" s="147"/>
      <c r="D92" s="147"/>
      <c r="E92" s="147"/>
    </row>
    <row r="93" spans="2:5" ht="13.5">
      <c r="B93" s="147"/>
      <c r="C93" s="147"/>
      <c r="D93" s="147"/>
      <c r="E93" s="147"/>
    </row>
    <row r="94" spans="2:5" ht="13.5">
      <c r="B94" s="147"/>
      <c r="C94" s="147"/>
      <c r="D94" s="147"/>
      <c r="E94" s="147"/>
    </row>
    <row r="95" spans="2:5" ht="13.5">
      <c r="B95" s="147"/>
      <c r="C95" s="147"/>
      <c r="D95" s="147"/>
      <c r="E95" s="147"/>
    </row>
    <row r="96" spans="2:5" ht="13.5">
      <c r="B96" s="147"/>
      <c r="C96" s="147"/>
      <c r="D96" s="147"/>
      <c r="E96" s="147"/>
    </row>
    <row r="97" spans="2:5" ht="13.5">
      <c r="B97" s="147"/>
      <c r="C97" s="147"/>
      <c r="D97" s="147"/>
      <c r="E97" s="147"/>
    </row>
    <row r="98" spans="2:5" ht="13.5">
      <c r="B98" s="147"/>
      <c r="C98" s="147"/>
      <c r="D98" s="147"/>
      <c r="E98" s="147"/>
    </row>
    <row r="99" spans="2:5" ht="13.5">
      <c r="B99" s="147"/>
      <c r="C99" s="147"/>
      <c r="D99" s="147"/>
      <c r="E99" s="147"/>
    </row>
    <row r="100" spans="2:5" ht="13.5">
      <c r="B100" s="147"/>
      <c r="C100" s="147"/>
      <c r="D100" s="147"/>
      <c r="E100" s="147"/>
    </row>
    <row r="101" spans="2:5" ht="13.5">
      <c r="B101" s="147"/>
      <c r="C101" s="147"/>
      <c r="D101" s="147"/>
      <c r="E101" s="147"/>
    </row>
    <row r="102" spans="2:5" ht="13.5">
      <c r="B102" s="147"/>
      <c r="C102" s="147"/>
      <c r="D102" s="147"/>
      <c r="E102" s="147"/>
    </row>
    <row r="103" spans="2:5" ht="13.5">
      <c r="B103" s="147"/>
      <c r="C103" s="147"/>
      <c r="D103" s="147"/>
      <c r="E103" s="147"/>
    </row>
    <row r="104" spans="2:5" ht="13.5">
      <c r="B104" s="147"/>
      <c r="C104" s="147"/>
      <c r="D104" s="147"/>
      <c r="E104" s="147"/>
    </row>
    <row r="105" spans="2:5" ht="13.5">
      <c r="B105" s="147"/>
      <c r="C105" s="147"/>
      <c r="D105" s="147"/>
      <c r="E105" s="147"/>
    </row>
    <row r="106" spans="2:5" ht="13.5">
      <c r="B106" s="147"/>
      <c r="C106" s="147"/>
      <c r="D106" s="147"/>
      <c r="E106" s="147"/>
    </row>
    <row r="107" spans="2:5" ht="13.5">
      <c r="B107" s="147"/>
      <c r="C107" s="147"/>
      <c r="D107" s="147"/>
      <c r="E107" s="147"/>
    </row>
    <row r="108" spans="2:5" ht="13.5">
      <c r="B108" s="147"/>
      <c r="C108" s="147"/>
      <c r="D108" s="147"/>
      <c r="E108" s="147"/>
    </row>
    <row r="109" spans="2:5" ht="13.5">
      <c r="B109" s="147"/>
      <c r="C109" s="147"/>
      <c r="D109" s="147"/>
      <c r="E109" s="147"/>
    </row>
    <row r="110" spans="2:5" ht="13.5">
      <c r="B110" s="147"/>
      <c r="C110" s="147"/>
      <c r="D110" s="147"/>
      <c r="E110" s="147"/>
    </row>
    <row r="111" spans="2:5" ht="13.5">
      <c r="B111" s="147"/>
      <c r="C111" s="147"/>
      <c r="D111" s="147"/>
      <c r="E111" s="147"/>
    </row>
    <row r="112" spans="2:5" ht="13.5">
      <c r="B112" s="147"/>
      <c r="C112" s="147"/>
      <c r="D112" s="147"/>
      <c r="E112" s="147"/>
    </row>
    <row r="113" spans="2:5" ht="13.5">
      <c r="B113" s="147"/>
      <c r="C113" s="147"/>
      <c r="D113" s="147"/>
      <c r="E113" s="147"/>
    </row>
    <row r="114" spans="2:5" ht="13.5">
      <c r="B114" s="147"/>
      <c r="C114" s="147"/>
      <c r="D114" s="147"/>
      <c r="E114" s="147"/>
    </row>
    <row r="115" spans="2:5" ht="13.5">
      <c r="B115" s="147"/>
      <c r="C115" s="147"/>
      <c r="D115" s="147"/>
      <c r="E115" s="147"/>
    </row>
    <row r="116" spans="2:5" ht="13.5">
      <c r="B116" s="147"/>
      <c r="C116" s="147"/>
      <c r="D116" s="147"/>
      <c r="E116" s="147"/>
    </row>
    <row r="117" spans="2:5" ht="13.5">
      <c r="B117" s="147"/>
      <c r="C117" s="147"/>
      <c r="D117" s="147"/>
      <c r="E117" s="147"/>
    </row>
    <row r="118" spans="2:5" ht="13.5">
      <c r="B118" s="147"/>
      <c r="C118" s="147"/>
      <c r="D118" s="147"/>
      <c r="E118" s="147"/>
    </row>
    <row r="119" spans="2:5" ht="13.5">
      <c r="B119" s="147"/>
      <c r="C119" s="147"/>
      <c r="D119" s="147"/>
      <c r="E119" s="147"/>
    </row>
    <row r="120" spans="2:5" ht="13.5">
      <c r="B120" s="147"/>
      <c r="C120" s="147"/>
      <c r="D120" s="147"/>
      <c r="E120" s="147"/>
    </row>
    <row r="121" spans="2:5" ht="13.5">
      <c r="B121" s="147"/>
      <c r="C121" s="147"/>
      <c r="D121" s="147"/>
      <c r="E121" s="147"/>
    </row>
    <row r="122" spans="2:5" ht="13.5">
      <c r="B122" s="147"/>
      <c r="C122" s="147"/>
      <c r="D122" s="147"/>
      <c r="E122" s="147"/>
    </row>
    <row r="123" spans="2:5" ht="13.5">
      <c r="B123" s="147"/>
      <c r="C123" s="147"/>
      <c r="D123" s="147"/>
      <c r="E123" s="147"/>
    </row>
    <row r="124" spans="2:5" ht="13.5">
      <c r="B124" s="147"/>
      <c r="C124" s="147"/>
      <c r="D124" s="147"/>
      <c r="E124" s="147"/>
    </row>
    <row r="125" spans="2:5" ht="13.5">
      <c r="B125" s="147"/>
      <c r="C125" s="147"/>
      <c r="D125" s="147"/>
      <c r="E125" s="147"/>
    </row>
    <row r="126" spans="2:5" ht="13.5">
      <c r="B126" s="147"/>
      <c r="C126" s="147"/>
      <c r="D126" s="147"/>
      <c r="E126" s="147"/>
    </row>
    <row r="127" spans="2:5" ht="13.5">
      <c r="B127" s="147"/>
      <c r="C127" s="147"/>
      <c r="D127" s="147"/>
      <c r="E127" s="147"/>
    </row>
    <row r="128" spans="2:5" ht="13.5">
      <c r="B128" s="147"/>
      <c r="C128" s="147"/>
      <c r="D128" s="147"/>
      <c r="E128" s="147"/>
    </row>
    <row r="129" spans="2:5" ht="13.5">
      <c r="B129" s="147"/>
      <c r="C129" s="147"/>
      <c r="D129" s="147"/>
      <c r="E129" s="147"/>
    </row>
    <row r="130" spans="2:5" ht="13.5">
      <c r="B130" s="147"/>
      <c r="C130" s="147"/>
      <c r="D130" s="147"/>
      <c r="E130" s="147"/>
    </row>
    <row r="131" spans="2:5" ht="13.5">
      <c r="B131" s="147"/>
      <c r="C131" s="147"/>
      <c r="D131" s="147"/>
      <c r="E131" s="147"/>
    </row>
    <row r="132" spans="2:5" ht="13.5">
      <c r="B132" s="147"/>
      <c r="C132" s="147"/>
      <c r="D132" s="147"/>
      <c r="E132" s="147"/>
    </row>
    <row r="133" spans="2:5" ht="13.5">
      <c r="B133" s="147"/>
      <c r="C133" s="147"/>
      <c r="D133" s="147"/>
      <c r="E133" s="147"/>
    </row>
    <row r="134" spans="2:5" ht="13.5">
      <c r="B134" s="147"/>
      <c r="C134" s="147"/>
      <c r="D134" s="147"/>
      <c r="E134" s="147"/>
    </row>
    <row r="135" spans="2:5" ht="13.5">
      <c r="B135" s="147"/>
      <c r="C135" s="147"/>
      <c r="D135" s="147"/>
      <c r="E135" s="147"/>
    </row>
    <row r="136" spans="2:5" ht="13.5">
      <c r="B136" s="147"/>
      <c r="C136" s="147"/>
      <c r="D136" s="147"/>
      <c r="E136" s="147"/>
    </row>
    <row r="137" spans="2:5" ht="13.5">
      <c r="B137" s="147"/>
      <c r="C137" s="147"/>
      <c r="D137" s="147"/>
      <c r="E137" s="147"/>
    </row>
    <row r="138" spans="2:5" ht="13.5">
      <c r="B138" s="147"/>
      <c r="C138" s="147"/>
      <c r="D138" s="147"/>
      <c r="E138" s="147"/>
    </row>
    <row r="139" spans="2:5" ht="13.5">
      <c r="B139" s="147"/>
      <c r="C139" s="147"/>
      <c r="D139" s="147"/>
      <c r="E139" s="147"/>
    </row>
    <row r="140" spans="2:5" ht="13.5">
      <c r="B140" s="147"/>
      <c r="C140" s="147"/>
      <c r="D140" s="147"/>
      <c r="E140" s="147"/>
    </row>
    <row r="141" spans="2:5" ht="13.5">
      <c r="B141" s="147"/>
      <c r="C141" s="147"/>
      <c r="D141" s="147"/>
      <c r="E141" s="147"/>
    </row>
    <row r="142" spans="2:5" ht="13.5">
      <c r="B142" s="147"/>
      <c r="C142" s="147"/>
      <c r="D142" s="147"/>
      <c r="E142" s="147"/>
    </row>
    <row r="143" spans="2:5" ht="13.5">
      <c r="B143" s="147"/>
      <c r="C143" s="147"/>
      <c r="D143" s="147"/>
      <c r="E143" s="147"/>
    </row>
    <row r="144" spans="2:5" ht="13.5">
      <c r="B144" s="147"/>
      <c r="C144" s="147"/>
      <c r="D144" s="147"/>
      <c r="E144" s="147"/>
    </row>
    <row r="145" spans="2:5" ht="13.5">
      <c r="B145" s="147"/>
      <c r="C145" s="147"/>
      <c r="D145" s="147"/>
      <c r="E145" s="147"/>
    </row>
    <row r="146" spans="2:5" ht="13.5">
      <c r="B146" s="147"/>
      <c r="C146" s="147"/>
      <c r="D146" s="147"/>
      <c r="E146" s="147"/>
    </row>
    <row r="147" spans="2:5" ht="13.5">
      <c r="B147" s="147"/>
      <c r="C147" s="147"/>
      <c r="D147" s="147"/>
      <c r="E147" s="147"/>
    </row>
    <row r="148" spans="2:5" ht="13.5">
      <c r="B148" s="147"/>
      <c r="C148" s="147"/>
      <c r="D148" s="147"/>
      <c r="E148" s="147"/>
    </row>
    <row r="149" spans="2:5" ht="13.5">
      <c r="B149" s="147"/>
      <c r="C149" s="147"/>
      <c r="D149" s="147"/>
      <c r="E149" s="147"/>
    </row>
    <row r="150" spans="2:5" ht="13.5">
      <c r="B150" s="147"/>
      <c r="C150" s="147"/>
      <c r="D150" s="147"/>
      <c r="E150" s="147"/>
    </row>
    <row r="151" spans="2:5" ht="13.5">
      <c r="B151" s="147"/>
      <c r="C151" s="147"/>
      <c r="D151" s="147"/>
      <c r="E151" s="147"/>
    </row>
    <row r="152" spans="2:5" ht="13.5">
      <c r="B152" s="147"/>
      <c r="C152" s="147"/>
      <c r="D152" s="147"/>
      <c r="E152" s="147"/>
    </row>
    <row r="153" spans="2:5" ht="13.5">
      <c r="B153" s="147"/>
      <c r="C153" s="147"/>
      <c r="D153" s="147"/>
      <c r="E153" s="147"/>
    </row>
    <row r="154" spans="2:5" ht="13.5">
      <c r="B154" s="147"/>
      <c r="C154" s="147"/>
      <c r="D154" s="147"/>
      <c r="E154" s="147"/>
    </row>
    <row r="155" spans="2:5" ht="13.5">
      <c r="B155" s="147"/>
      <c r="C155" s="147"/>
      <c r="D155" s="147"/>
      <c r="E155" s="147"/>
    </row>
    <row r="156" spans="2:5" ht="13.5">
      <c r="B156" s="147"/>
      <c r="C156" s="147"/>
      <c r="D156" s="147"/>
      <c r="E156" s="147"/>
    </row>
    <row r="157" spans="2:5" ht="13.5">
      <c r="B157" s="147"/>
      <c r="C157" s="147"/>
      <c r="D157" s="147"/>
      <c r="E157" s="147"/>
    </row>
    <row r="158" spans="2:5" ht="13.5">
      <c r="B158" s="147"/>
      <c r="C158" s="147"/>
      <c r="D158" s="147"/>
      <c r="E158" s="147"/>
    </row>
    <row r="159" spans="2:5" ht="13.5">
      <c r="B159" s="147"/>
      <c r="C159" s="147"/>
      <c r="D159" s="147"/>
      <c r="E159" s="147"/>
    </row>
    <row r="160" spans="2:5" ht="13.5">
      <c r="B160" s="147"/>
      <c r="C160" s="147"/>
      <c r="D160" s="147"/>
      <c r="E160" s="147"/>
    </row>
    <row r="161" spans="2:5" ht="13.5">
      <c r="B161" s="147"/>
      <c r="C161" s="147"/>
      <c r="D161" s="147"/>
      <c r="E161" s="147"/>
    </row>
    <row r="162" spans="2:5" ht="13.5">
      <c r="B162" s="147"/>
      <c r="C162" s="147"/>
      <c r="D162" s="147"/>
      <c r="E162" s="147"/>
    </row>
    <row r="163" spans="2:5" ht="13.5">
      <c r="B163" s="147"/>
      <c r="C163" s="147"/>
      <c r="D163" s="147"/>
      <c r="E163" s="147"/>
    </row>
    <row r="164" spans="2:5" ht="13.5">
      <c r="B164" s="147"/>
      <c r="C164" s="147"/>
      <c r="D164" s="147"/>
      <c r="E164" s="147"/>
    </row>
    <row r="165" spans="2:5" ht="13.5">
      <c r="B165" s="147"/>
      <c r="C165" s="147"/>
      <c r="D165" s="147"/>
      <c r="E165" s="147"/>
    </row>
    <row r="166" spans="2:5" ht="13.5">
      <c r="B166" s="147"/>
      <c r="C166" s="147"/>
      <c r="D166" s="147"/>
      <c r="E166" s="147"/>
    </row>
    <row r="167" spans="2:5" ht="13.5">
      <c r="B167" s="147"/>
      <c r="C167" s="147"/>
      <c r="D167" s="147"/>
      <c r="E167" s="147"/>
    </row>
    <row r="168" spans="2:5" ht="13.5">
      <c r="B168" s="147"/>
      <c r="C168" s="147"/>
      <c r="D168" s="147"/>
      <c r="E168" s="147"/>
    </row>
    <row r="169" spans="2:5" ht="13.5">
      <c r="B169" s="147"/>
      <c r="C169" s="147"/>
      <c r="D169" s="147"/>
      <c r="E169" s="147"/>
    </row>
    <row r="170" spans="2:5" ht="13.5">
      <c r="B170" s="147"/>
      <c r="C170" s="147"/>
      <c r="D170" s="147"/>
      <c r="E170" s="147"/>
    </row>
    <row r="171" spans="2:5" ht="13.5">
      <c r="B171" s="147"/>
      <c r="C171" s="147"/>
      <c r="D171" s="147"/>
      <c r="E171" s="147"/>
    </row>
    <row r="172" spans="2:5" ht="13.5">
      <c r="B172" s="147"/>
      <c r="C172" s="147"/>
      <c r="D172" s="147"/>
      <c r="E172" s="147"/>
    </row>
    <row r="173" spans="2:5" ht="13.5">
      <c r="B173" s="147"/>
      <c r="C173" s="147"/>
      <c r="D173" s="147"/>
      <c r="E173" s="147"/>
    </row>
    <row r="174" spans="2:5" ht="13.5">
      <c r="B174" s="147"/>
      <c r="C174" s="147"/>
      <c r="D174" s="147"/>
      <c r="E174" s="147"/>
    </row>
    <row r="175" spans="2:5" ht="13.5">
      <c r="B175" s="147"/>
      <c r="C175" s="147"/>
      <c r="D175" s="147"/>
      <c r="E175" s="147"/>
    </row>
    <row r="176" spans="2:5" ht="13.5">
      <c r="B176" s="147"/>
      <c r="C176" s="147"/>
      <c r="D176" s="147"/>
      <c r="E176" s="147"/>
    </row>
    <row r="177" spans="2:5" ht="13.5">
      <c r="B177" s="147"/>
      <c r="C177" s="147"/>
      <c r="D177" s="147"/>
      <c r="E177" s="147"/>
    </row>
    <row r="178" spans="2:5" ht="13.5">
      <c r="B178" s="147"/>
      <c r="C178" s="147"/>
      <c r="D178" s="147"/>
      <c r="E178" s="147"/>
    </row>
    <row r="179" spans="2:5" ht="13.5">
      <c r="B179" s="147"/>
      <c r="C179" s="147"/>
      <c r="D179" s="147"/>
      <c r="E179" s="147"/>
    </row>
    <row r="180" spans="2:5" ht="13.5">
      <c r="B180" s="147"/>
      <c r="C180" s="147"/>
      <c r="D180" s="147"/>
      <c r="E180" s="147"/>
    </row>
    <row r="181" spans="2:5" ht="13.5">
      <c r="B181" s="147"/>
      <c r="C181" s="147"/>
      <c r="D181" s="147"/>
      <c r="E181" s="147"/>
    </row>
    <row r="182" spans="2:5" ht="13.5">
      <c r="B182" s="147"/>
      <c r="C182" s="147"/>
      <c r="D182" s="147"/>
      <c r="E182" s="147"/>
    </row>
    <row r="183" spans="2:5" ht="13.5">
      <c r="B183" s="147"/>
      <c r="C183" s="147"/>
      <c r="D183" s="147"/>
      <c r="E183" s="147"/>
    </row>
    <row r="184" spans="2:5" ht="13.5">
      <c r="B184" s="147"/>
      <c r="C184" s="147"/>
      <c r="D184" s="147"/>
      <c r="E184" s="147"/>
    </row>
    <row r="185" spans="2:5" ht="13.5">
      <c r="B185" s="147"/>
      <c r="C185" s="147"/>
      <c r="D185" s="147"/>
      <c r="E185" s="147"/>
    </row>
    <row r="186" spans="2:5" ht="13.5">
      <c r="B186" s="147"/>
      <c r="C186" s="147"/>
      <c r="D186" s="147"/>
      <c r="E186" s="147"/>
    </row>
    <row r="187" spans="2:5" ht="13.5">
      <c r="B187" s="147"/>
      <c r="C187" s="147"/>
      <c r="D187" s="147"/>
      <c r="E187" s="147"/>
    </row>
    <row r="188" spans="2:5" ht="13.5">
      <c r="B188" s="147"/>
      <c r="C188" s="147"/>
      <c r="D188" s="147"/>
      <c r="E188" s="147"/>
    </row>
    <row r="189" spans="2:5" ht="13.5">
      <c r="B189" s="147"/>
      <c r="C189" s="147"/>
      <c r="D189" s="147"/>
      <c r="E189" s="147"/>
    </row>
    <row r="190" spans="2:5" ht="13.5">
      <c r="B190" s="147"/>
      <c r="C190" s="147"/>
      <c r="D190" s="147"/>
      <c r="E190" s="147"/>
    </row>
    <row r="191" spans="2:5" ht="13.5">
      <c r="B191" s="147"/>
      <c r="C191" s="147"/>
      <c r="D191" s="147"/>
      <c r="E191" s="147"/>
    </row>
    <row r="192" spans="2:5" ht="13.5">
      <c r="B192" s="147"/>
      <c r="C192" s="147"/>
      <c r="D192" s="147"/>
      <c r="E192" s="147"/>
    </row>
    <row r="193" spans="2:5" ht="13.5">
      <c r="B193" s="147"/>
      <c r="C193" s="147"/>
      <c r="D193" s="147"/>
      <c r="E193" s="147"/>
    </row>
    <row r="194" spans="2:5" ht="13.5">
      <c r="B194" s="147"/>
      <c r="C194" s="147"/>
      <c r="D194" s="147"/>
      <c r="E194" s="147"/>
    </row>
    <row r="195" spans="2:5" ht="13.5">
      <c r="B195" s="147"/>
      <c r="C195" s="147"/>
      <c r="D195" s="147"/>
      <c r="E195" s="147"/>
    </row>
    <row r="196" spans="2:5" ht="13.5">
      <c r="B196" s="147"/>
      <c r="C196" s="147"/>
      <c r="D196" s="147"/>
      <c r="E196" s="147"/>
    </row>
    <row r="197" spans="2:5" ht="13.5">
      <c r="B197" s="147"/>
      <c r="C197" s="147"/>
      <c r="D197" s="147"/>
      <c r="E197" s="147"/>
    </row>
    <row r="198" spans="2:5" ht="13.5">
      <c r="B198" s="147"/>
      <c r="C198" s="147"/>
      <c r="D198" s="147"/>
      <c r="E198" s="147"/>
    </row>
    <row r="199" spans="2:5" ht="13.5">
      <c r="B199" s="147"/>
      <c r="C199" s="147"/>
      <c r="D199" s="147"/>
      <c r="E199" s="147"/>
    </row>
    <row r="200" spans="2:5" ht="13.5">
      <c r="B200" s="147"/>
      <c r="C200" s="147"/>
      <c r="D200" s="147"/>
      <c r="E200" s="147"/>
    </row>
    <row r="201" spans="2:5" ht="13.5">
      <c r="B201" s="147"/>
      <c r="C201" s="147"/>
      <c r="D201" s="147"/>
      <c r="E201" s="147"/>
    </row>
    <row r="202" spans="2:5" ht="13.5">
      <c r="B202" s="147"/>
      <c r="C202" s="147"/>
      <c r="D202" s="147"/>
      <c r="E202" s="147"/>
    </row>
    <row r="203" spans="2:5" ht="13.5">
      <c r="B203" s="147"/>
      <c r="C203" s="147"/>
      <c r="D203" s="147"/>
      <c r="E203" s="147"/>
    </row>
    <row r="204" spans="2:5" ht="13.5">
      <c r="B204" s="147"/>
      <c r="C204" s="147"/>
      <c r="D204" s="147"/>
      <c r="E204" s="147"/>
    </row>
    <row r="205" spans="2:5" ht="13.5">
      <c r="B205" s="147"/>
      <c r="C205" s="147"/>
      <c r="D205" s="147"/>
      <c r="E205" s="147"/>
    </row>
    <row r="206" spans="2:5" ht="13.5">
      <c r="B206" s="147"/>
      <c r="C206" s="147"/>
      <c r="D206" s="147"/>
      <c r="E206" s="147"/>
    </row>
    <row r="207" spans="2:5" ht="13.5">
      <c r="B207" s="147"/>
      <c r="C207" s="147"/>
      <c r="D207" s="147"/>
      <c r="E207" s="147"/>
    </row>
    <row r="208" spans="2:5" ht="13.5">
      <c r="B208" s="147"/>
      <c r="C208" s="147"/>
      <c r="D208" s="147"/>
      <c r="E208" s="147"/>
    </row>
    <row r="209" spans="2:5" ht="13.5">
      <c r="B209" s="147"/>
      <c r="C209" s="147"/>
      <c r="D209" s="147"/>
      <c r="E209" s="147"/>
    </row>
    <row r="210" spans="2:5" ht="13.5">
      <c r="B210" s="147"/>
      <c r="C210" s="147"/>
      <c r="D210" s="147"/>
      <c r="E210" s="147"/>
    </row>
    <row r="211" spans="2:5" ht="13.5">
      <c r="B211" s="147"/>
      <c r="C211" s="147"/>
      <c r="D211" s="147"/>
      <c r="E211" s="147"/>
    </row>
    <row r="212" spans="2:5" ht="13.5">
      <c r="B212" s="147"/>
      <c r="C212" s="147"/>
      <c r="D212" s="147"/>
      <c r="E212" s="147"/>
    </row>
    <row r="213" spans="2:5" ht="13.5">
      <c r="B213" s="147"/>
      <c r="C213" s="147"/>
      <c r="D213" s="147"/>
      <c r="E213" s="147"/>
    </row>
    <row r="214" spans="2:5" ht="13.5">
      <c r="B214" s="147"/>
      <c r="C214" s="147"/>
      <c r="D214" s="147"/>
      <c r="E214" s="147"/>
    </row>
    <row r="215" spans="2:5" ht="13.5">
      <c r="B215" s="147"/>
      <c r="C215" s="147"/>
      <c r="D215" s="147"/>
      <c r="E215" s="147"/>
    </row>
    <row r="216" spans="2:5" ht="13.5">
      <c r="B216" s="147"/>
      <c r="C216" s="147"/>
      <c r="D216" s="147"/>
      <c r="E216" s="147"/>
    </row>
    <row r="217" spans="2:5" ht="13.5">
      <c r="B217" s="147"/>
      <c r="C217" s="147"/>
      <c r="D217" s="147"/>
      <c r="E217" s="147"/>
    </row>
    <row r="218" spans="2:5" ht="13.5">
      <c r="B218" s="147"/>
      <c r="C218" s="147"/>
      <c r="D218" s="147"/>
      <c r="E218" s="147"/>
    </row>
    <row r="219" spans="2:5" ht="13.5">
      <c r="B219" s="147"/>
      <c r="C219" s="147"/>
      <c r="D219" s="147"/>
      <c r="E219" s="147"/>
    </row>
    <row r="220" spans="2:5" ht="13.5">
      <c r="B220" s="147"/>
      <c r="C220" s="147"/>
      <c r="D220" s="147"/>
      <c r="E220" s="147"/>
    </row>
    <row r="221" spans="2:5" ht="13.5">
      <c r="B221" s="147"/>
      <c r="C221" s="147"/>
      <c r="D221" s="147"/>
      <c r="E221" s="147"/>
    </row>
    <row r="222" spans="2:5" ht="13.5">
      <c r="B222" s="147"/>
      <c r="C222" s="147"/>
      <c r="D222" s="147"/>
      <c r="E222" s="147"/>
    </row>
    <row r="223" spans="2:5" ht="13.5">
      <c r="B223" s="147"/>
      <c r="C223" s="147"/>
      <c r="D223" s="147"/>
      <c r="E223" s="147"/>
    </row>
    <row r="224" spans="2:5" ht="13.5">
      <c r="B224" s="147"/>
      <c r="C224" s="147"/>
      <c r="D224" s="147"/>
      <c r="E224" s="147"/>
    </row>
    <row r="225" spans="2:5" ht="13.5">
      <c r="B225" s="147"/>
      <c r="C225" s="147"/>
      <c r="D225" s="147"/>
      <c r="E225" s="147"/>
    </row>
    <row r="226" spans="2:5" ht="13.5">
      <c r="B226" s="147"/>
      <c r="C226" s="147"/>
      <c r="D226" s="147"/>
      <c r="E226" s="147"/>
    </row>
    <row r="227" spans="2:5" ht="13.5">
      <c r="B227" s="147"/>
      <c r="C227" s="147"/>
      <c r="D227" s="147"/>
      <c r="E227" s="147"/>
    </row>
    <row r="228" spans="2:5" ht="13.5">
      <c r="B228" s="147"/>
      <c r="C228" s="147"/>
      <c r="D228" s="147"/>
      <c r="E228" s="147"/>
    </row>
    <row r="229" spans="2:5" ht="13.5">
      <c r="B229" s="147"/>
      <c r="C229" s="147"/>
      <c r="D229" s="147"/>
      <c r="E229" s="147"/>
    </row>
    <row r="230" spans="2:5" ht="13.5">
      <c r="B230" s="147"/>
      <c r="C230" s="147"/>
      <c r="D230" s="147"/>
      <c r="E230" s="147"/>
    </row>
    <row r="231" spans="2:5" ht="13.5">
      <c r="B231" s="147"/>
      <c r="C231" s="147"/>
      <c r="D231" s="147"/>
      <c r="E231" s="147"/>
    </row>
    <row r="232" spans="2:5" ht="13.5">
      <c r="B232" s="147"/>
      <c r="C232" s="147"/>
      <c r="D232" s="147"/>
      <c r="E232" s="147"/>
    </row>
    <row r="233" spans="2:5" ht="13.5">
      <c r="B233" s="147"/>
      <c r="C233" s="147"/>
      <c r="D233" s="147"/>
      <c r="E233" s="147"/>
    </row>
    <row r="234" spans="2:5" ht="13.5">
      <c r="B234" s="147"/>
      <c r="C234" s="147"/>
      <c r="D234" s="147"/>
      <c r="E234" s="147"/>
    </row>
    <row r="235" spans="2:5" ht="13.5">
      <c r="B235" s="147"/>
      <c r="C235" s="147"/>
      <c r="D235" s="147"/>
      <c r="E235" s="147"/>
    </row>
    <row r="236" spans="2:5" ht="13.5">
      <c r="B236" s="147"/>
      <c r="C236" s="147"/>
      <c r="D236" s="147"/>
      <c r="E236" s="147"/>
    </row>
    <row r="237" spans="2:5" ht="13.5">
      <c r="B237" s="147"/>
      <c r="C237" s="147"/>
      <c r="D237" s="147"/>
      <c r="E237" s="147"/>
    </row>
    <row r="238" spans="2:5" ht="13.5">
      <c r="B238" s="147"/>
      <c r="C238" s="147"/>
      <c r="D238" s="147"/>
      <c r="E238" s="147"/>
    </row>
    <row r="239" spans="2:5" ht="13.5">
      <c r="B239" s="147"/>
      <c r="C239" s="147"/>
      <c r="D239" s="147"/>
      <c r="E239" s="147"/>
    </row>
    <row r="240" spans="2:5" ht="13.5">
      <c r="B240" s="147"/>
      <c r="C240" s="147"/>
      <c r="D240" s="147"/>
      <c r="E240" s="147"/>
    </row>
    <row r="241" spans="2:5" ht="13.5">
      <c r="B241" s="147"/>
      <c r="C241" s="147"/>
      <c r="D241" s="147"/>
      <c r="E241" s="147"/>
    </row>
    <row r="242" spans="2:5" ht="13.5">
      <c r="B242" s="147"/>
      <c r="C242" s="147"/>
      <c r="D242" s="147"/>
      <c r="E242" s="147"/>
    </row>
    <row r="243" spans="2:5" ht="13.5">
      <c r="B243" s="147"/>
      <c r="C243" s="147"/>
      <c r="D243" s="147"/>
      <c r="E243" s="147"/>
    </row>
    <row r="244" spans="2:5" ht="13.5">
      <c r="B244" s="147"/>
      <c r="C244" s="147"/>
      <c r="D244" s="147"/>
      <c r="E244" s="147"/>
    </row>
    <row r="245" spans="2:5" ht="13.5">
      <c r="B245" s="147"/>
      <c r="C245" s="147"/>
      <c r="D245" s="147"/>
      <c r="E245" s="147"/>
    </row>
    <row r="246" spans="2:5" ht="13.5">
      <c r="B246" s="147"/>
      <c r="C246" s="147"/>
      <c r="D246" s="147"/>
      <c r="E246" s="147"/>
    </row>
    <row r="247" spans="2:5" ht="13.5">
      <c r="B247" s="147"/>
      <c r="C247" s="147"/>
      <c r="D247" s="147"/>
      <c r="E247" s="147"/>
    </row>
    <row r="248" spans="2:5" ht="13.5">
      <c r="B248" s="147"/>
      <c r="C248" s="147"/>
      <c r="D248" s="147"/>
      <c r="E248" s="147"/>
    </row>
    <row r="249" spans="2:5" ht="13.5">
      <c r="B249" s="147"/>
      <c r="C249" s="147"/>
      <c r="D249" s="147"/>
      <c r="E249" s="147"/>
    </row>
    <row r="250" spans="2:5" ht="13.5">
      <c r="B250" s="147"/>
      <c r="C250" s="147"/>
      <c r="D250" s="147"/>
      <c r="E250" s="147"/>
    </row>
    <row r="251" spans="2:5" ht="13.5">
      <c r="B251" s="147"/>
      <c r="C251" s="147"/>
      <c r="D251" s="147"/>
      <c r="E251" s="147"/>
    </row>
    <row r="252" spans="2:5" ht="13.5">
      <c r="B252" s="147"/>
      <c r="C252" s="147"/>
      <c r="D252" s="147"/>
      <c r="E252" s="147"/>
    </row>
    <row r="253" spans="2:5" ht="13.5">
      <c r="B253" s="147"/>
      <c r="C253" s="147"/>
      <c r="D253" s="147"/>
      <c r="E253" s="147"/>
    </row>
    <row r="254" spans="2:5" ht="13.5">
      <c r="B254" s="147"/>
      <c r="C254" s="147"/>
      <c r="D254" s="147"/>
      <c r="E254" s="147"/>
    </row>
    <row r="255" spans="2:5" ht="13.5">
      <c r="B255" s="147"/>
      <c r="C255" s="147"/>
      <c r="D255" s="147"/>
      <c r="E255" s="147"/>
    </row>
    <row r="256" spans="2:5" ht="13.5">
      <c r="B256" s="147"/>
      <c r="C256" s="147"/>
      <c r="D256" s="147"/>
      <c r="E256" s="147"/>
    </row>
    <row r="257" spans="2:5" ht="13.5">
      <c r="B257" s="147"/>
      <c r="C257" s="147"/>
      <c r="D257" s="147"/>
      <c r="E257" s="147"/>
    </row>
    <row r="258" spans="2:5" ht="13.5">
      <c r="B258" s="147"/>
      <c r="C258" s="147"/>
      <c r="D258" s="147"/>
      <c r="E258" s="147"/>
    </row>
    <row r="259" spans="2:5" ht="13.5">
      <c r="B259" s="147"/>
      <c r="C259" s="147"/>
      <c r="D259" s="147"/>
      <c r="E259" s="147"/>
    </row>
    <row r="260" spans="2:5" ht="13.5">
      <c r="B260" s="147"/>
      <c r="C260" s="147"/>
      <c r="D260" s="147"/>
      <c r="E260" s="147"/>
    </row>
    <row r="261" spans="2:5" ht="13.5">
      <c r="B261" s="147"/>
      <c r="C261" s="147"/>
      <c r="D261" s="147"/>
      <c r="E261" s="147"/>
    </row>
    <row r="262" spans="2:5" ht="13.5">
      <c r="B262" s="147"/>
      <c r="C262" s="147"/>
      <c r="D262" s="147"/>
      <c r="E262" s="147"/>
    </row>
    <row r="263" spans="2:5" ht="13.5">
      <c r="B263" s="147"/>
      <c r="C263" s="147"/>
      <c r="D263" s="147"/>
      <c r="E263" s="147"/>
    </row>
    <row r="264" spans="2:5" ht="13.5">
      <c r="B264" s="147"/>
      <c r="C264" s="147"/>
      <c r="D264" s="147"/>
      <c r="E264" s="147"/>
    </row>
    <row r="265" spans="2:5" ht="13.5">
      <c r="B265" s="147"/>
      <c r="C265" s="147"/>
      <c r="D265" s="147"/>
      <c r="E265" s="147"/>
    </row>
    <row r="266" spans="2:5" ht="13.5">
      <c r="B266" s="147"/>
      <c r="C266" s="147"/>
      <c r="D266" s="147"/>
      <c r="E266" s="147"/>
    </row>
    <row r="267" spans="2:5" ht="13.5">
      <c r="B267" s="147"/>
      <c r="C267" s="147"/>
      <c r="D267" s="147"/>
      <c r="E267" s="147"/>
    </row>
    <row r="268" spans="2:5" ht="13.5">
      <c r="B268" s="147"/>
      <c r="C268" s="147"/>
      <c r="D268" s="147"/>
      <c r="E268" s="147"/>
    </row>
    <row r="269" spans="2:5" ht="13.5">
      <c r="B269" s="147"/>
      <c r="C269" s="147"/>
      <c r="D269" s="147"/>
      <c r="E269" s="147"/>
    </row>
    <row r="270" spans="2:5" ht="13.5">
      <c r="B270" s="147"/>
      <c r="C270" s="147"/>
      <c r="D270" s="147"/>
      <c r="E270" s="147"/>
    </row>
    <row r="271" spans="2:5" ht="13.5">
      <c r="B271" s="147"/>
      <c r="C271" s="147"/>
      <c r="D271" s="147"/>
      <c r="E271" s="147"/>
    </row>
    <row r="272" spans="2:5" ht="13.5">
      <c r="B272" s="147"/>
      <c r="C272" s="147"/>
      <c r="D272" s="147"/>
      <c r="E272" s="147"/>
    </row>
    <row r="273" spans="2:5" ht="13.5">
      <c r="B273" s="147"/>
      <c r="C273" s="147"/>
      <c r="D273" s="147"/>
      <c r="E273" s="147"/>
    </row>
    <row r="274" spans="2:5" ht="13.5">
      <c r="B274" s="147"/>
      <c r="C274" s="147"/>
      <c r="D274" s="147"/>
      <c r="E274" s="147"/>
    </row>
    <row r="275" spans="2:5" ht="13.5">
      <c r="B275" s="147"/>
      <c r="C275" s="147"/>
      <c r="D275" s="147"/>
      <c r="E275" s="147"/>
    </row>
    <row r="276" spans="2:5" ht="13.5">
      <c r="B276" s="147"/>
      <c r="C276" s="147"/>
      <c r="D276" s="147"/>
      <c r="E276" s="147"/>
    </row>
    <row r="277" spans="2:5" ht="13.5">
      <c r="B277" s="147"/>
      <c r="C277" s="147"/>
      <c r="D277" s="147"/>
      <c r="E277" s="147"/>
    </row>
    <row r="278" spans="2:5" ht="13.5">
      <c r="B278" s="147"/>
      <c r="C278" s="147"/>
      <c r="D278" s="147"/>
      <c r="E278" s="147"/>
    </row>
    <row r="279" spans="2:5" ht="13.5">
      <c r="B279" s="147"/>
      <c r="C279" s="147"/>
      <c r="D279" s="147"/>
      <c r="E279" s="147"/>
    </row>
    <row r="280" spans="2:5" ht="13.5">
      <c r="B280" s="147"/>
      <c r="C280" s="147"/>
      <c r="D280" s="147"/>
      <c r="E280" s="147"/>
    </row>
    <row r="281" spans="2:5" ht="13.5">
      <c r="B281" s="147"/>
      <c r="C281" s="147"/>
      <c r="D281" s="147"/>
      <c r="E281" s="147"/>
    </row>
    <row r="282" spans="2:5" ht="13.5">
      <c r="B282" s="147"/>
      <c r="C282" s="147"/>
      <c r="D282" s="147"/>
      <c r="E282" s="147"/>
    </row>
    <row r="283" spans="2:5" ht="13.5">
      <c r="B283" s="147"/>
      <c r="C283" s="147"/>
      <c r="D283" s="147"/>
      <c r="E283" s="147"/>
    </row>
    <row r="284" spans="2:5" ht="13.5">
      <c r="B284" s="147"/>
      <c r="C284" s="147"/>
      <c r="D284" s="147"/>
      <c r="E284" s="147"/>
    </row>
    <row r="285" spans="2:5" ht="13.5">
      <c r="B285" s="147"/>
      <c r="C285" s="147"/>
      <c r="D285" s="147"/>
      <c r="E285" s="147"/>
    </row>
    <row r="286" spans="2:5" ht="13.5">
      <c r="B286" s="147"/>
      <c r="C286" s="147"/>
      <c r="D286" s="147"/>
      <c r="E286" s="147"/>
    </row>
    <row r="287" spans="2:5" ht="13.5">
      <c r="B287" s="147"/>
      <c r="C287" s="147"/>
      <c r="D287" s="147"/>
      <c r="E287" s="147"/>
    </row>
    <row r="288" spans="2:5" ht="13.5">
      <c r="B288" s="147"/>
      <c r="C288" s="147"/>
      <c r="D288" s="147"/>
      <c r="E288" s="147"/>
    </row>
    <row r="289" spans="2:5" ht="13.5">
      <c r="B289" s="147"/>
      <c r="C289" s="147"/>
      <c r="D289" s="147"/>
      <c r="E289" s="147"/>
    </row>
    <row r="290" spans="2:5" ht="13.5">
      <c r="B290" s="147"/>
      <c r="C290" s="147"/>
      <c r="D290" s="147"/>
      <c r="E290" s="147"/>
    </row>
    <row r="291" spans="2:5" ht="13.5">
      <c r="B291" s="147"/>
      <c r="C291" s="147"/>
      <c r="D291" s="147"/>
      <c r="E291" s="147"/>
    </row>
    <row r="292" spans="2:5" ht="13.5">
      <c r="B292" s="147"/>
      <c r="C292" s="147"/>
      <c r="D292" s="147"/>
      <c r="E292" s="147"/>
    </row>
    <row r="293" spans="2:5" ht="13.5">
      <c r="B293" s="147"/>
      <c r="C293" s="147"/>
      <c r="D293" s="147"/>
      <c r="E293" s="147"/>
    </row>
    <row r="294" spans="2:5" ht="13.5">
      <c r="B294" s="147"/>
      <c r="C294" s="147"/>
      <c r="D294" s="147"/>
      <c r="E294" s="147"/>
    </row>
    <row r="295" spans="2:5" ht="13.5">
      <c r="B295" s="147"/>
      <c r="C295" s="147"/>
      <c r="D295" s="147"/>
      <c r="E295" s="147"/>
    </row>
    <row r="296" spans="2:5" ht="13.5">
      <c r="B296" s="147"/>
      <c r="C296" s="147"/>
      <c r="D296" s="147"/>
      <c r="E296" s="147"/>
    </row>
    <row r="297" spans="2:5" ht="13.5">
      <c r="B297" s="147"/>
      <c r="C297" s="147"/>
      <c r="D297" s="147"/>
      <c r="E297" s="147"/>
    </row>
    <row r="298" spans="2:5" ht="13.5">
      <c r="B298" s="147"/>
      <c r="C298" s="147"/>
      <c r="D298" s="147"/>
      <c r="E298" s="147"/>
    </row>
    <row r="299" spans="2:5" ht="13.5">
      <c r="B299" s="147"/>
      <c r="C299" s="147"/>
      <c r="D299" s="147"/>
      <c r="E299" s="147"/>
    </row>
    <row r="300" spans="2:5" ht="13.5">
      <c r="B300" s="147"/>
      <c r="C300" s="147"/>
      <c r="D300" s="147"/>
      <c r="E300" s="147"/>
    </row>
    <row r="301" spans="2:5" ht="13.5">
      <c r="B301" s="147"/>
      <c r="C301" s="147"/>
      <c r="D301" s="147"/>
      <c r="E301" s="147"/>
    </row>
    <row r="302" spans="2:5" ht="13.5">
      <c r="B302" s="147"/>
      <c r="C302" s="147"/>
      <c r="D302" s="147"/>
      <c r="E302" s="147"/>
    </row>
    <row r="303" spans="2:5" ht="13.5">
      <c r="B303" s="147"/>
      <c r="C303" s="147"/>
      <c r="D303" s="147"/>
      <c r="E303" s="147"/>
    </row>
    <row r="304" spans="2:5" ht="13.5">
      <c r="B304" s="147"/>
      <c r="C304" s="147"/>
      <c r="D304" s="147"/>
      <c r="E304" s="147"/>
    </row>
    <row r="305" spans="2:5" ht="13.5">
      <c r="B305" s="147"/>
      <c r="C305" s="147"/>
      <c r="D305" s="147"/>
      <c r="E305" s="147"/>
    </row>
    <row r="306" spans="2:5" ht="13.5">
      <c r="B306" s="147"/>
      <c r="C306" s="147"/>
      <c r="D306" s="147"/>
      <c r="E306" s="147"/>
    </row>
    <row r="307" spans="2:5" ht="13.5">
      <c r="B307" s="147"/>
      <c r="C307" s="147"/>
      <c r="D307" s="147"/>
      <c r="E307" s="147"/>
    </row>
    <row r="308" spans="2:5" ht="13.5">
      <c r="B308" s="147"/>
      <c r="C308" s="147"/>
      <c r="D308" s="147"/>
      <c r="E308" s="147"/>
    </row>
    <row r="309" spans="2:5" ht="13.5">
      <c r="B309" s="147"/>
      <c r="C309" s="147"/>
      <c r="D309" s="147"/>
      <c r="E309" s="147"/>
    </row>
    <row r="310" spans="2:5" ht="13.5">
      <c r="B310" s="147"/>
      <c r="C310" s="147"/>
      <c r="D310" s="147"/>
      <c r="E310" s="147"/>
    </row>
    <row r="311" spans="2:5" ht="13.5">
      <c r="B311" s="147"/>
      <c r="C311" s="147"/>
      <c r="D311" s="147"/>
      <c r="E311" s="147"/>
    </row>
    <row r="312" spans="2:5" ht="13.5">
      <c r="B312" s="147"/>
      <c r="C312" s="147"/>
      <c r="D312" s="147"/>
      <c r="E312" s="147"/>
    </row>
    <row r="313" spans="2:5" ht="13.5">
      <c r="B313" s="147"/>
      <c r="C313" s="147"/>
      <c r="D313" s="147"/>
      <c r="E313" s="147"/>
    </row>
    <row r="314" spans="2:5" ht="13.5">
      <c r="B314" s="147"/>
      <c r="C314" s="147"/>
      <c r="D314" s="147"/>
      <c r="E314" s="147"/>
    </row>
    <row r="315" spans="2:5" ht="13.5">
      <c r="B315" s="147"/>
      <c r="C315" s="147"/>
      <c r="D315" s="147"/>
      <c r="E315" s="147"/>
    </row>
    <row r="316" spans="2:5" ht="13.5">
      <c r="B316" s="147"/>
      <c r="C316" s="147"/>
      <c r="D316" s="147"/>
      <c r="E316" s="147"/>
    </row>
    <row r="317" spans="2:5" ht="13.5">
      <c r="B317" s="147"/>
      <c r="C317" s="147"/>
      <c r="D317" s="147"/>
      <c r="E317" s="147"/>
    </row>
    <row r="318" spans="2:5" ht="13.5">
      <c r="B318" s="147"/>
      <c r="C318" s="147"/>
      <c r="D318" s="147"/>
      <c r="E318" s="147"/>
    </row>
    <row r="319" spans="2:5" ht="13.5">
      <c r="B319" s="147"/>
      <c r="C319" s="147"/>
      <c r="D319" s="147"/>
      <c r="E319" s="147"/>
    </row>
    <row r="320" spans="2:5" ht="13.5">
      <c r="B320" s="147"/>
      <c r="C320" s="147"/>
      <c r="D320" s="147"/>
      <c r="E320" s="147"/>
    </row>
    <row r="321" spans="2:5" ht="13.5">
      <c r="B321" s="147"/>
      <c r="C321" s="147"/>
      <c r="D321" s="147"/>
      <c r="E321" s="147"/>
    </row>
    <row r="322" spans="2:5" ht="13.5">
      <c r="B322" s="147"/>
      <c r="C322" s="147"/>
      <c r="D322" s="147"/>
      <c r="E322" s="147"/>
    </row>
    <row r="323" spans="2:5" ht="13.5">
      <c r="B323" s="147"/>
      <c r="C323" s="147"/>
      <c r="D323" s="147"/>
      <c r="E323" s="147"/>
    </row>
    <row r="324" spans="2:5" ht="13.5">
      <c r="B324" s="147"/>
      <c r="C324" s="147"/>
      <c r="D324" s="147"/>
      <c r="E324" s="147"/>
    </row>
    <row r="325" spans="2:5" ht="13.5">
      <c r="B325" s="147"/>
      <c r="C325" s="147"/>
      <c r="D325" s="147"/>
      <c r="E325" s="147"/>
    </row>
    <row r="326" spans="2:5" ht="13.5">
      <c r="B326" s="147"/>
      <c r="C326" s="147"/>
      <c r="D326" s="147"/>
      <c r="E326" s="147"/>
    </row>
    <row r="327" spans="2:5" ht="13.5">
      <c r="B327" s="147"/>
      <c r="C327" s="147"/>
      <c r="D327" s="147"/>
      <c r="E327" s="147"/>
    </row>
    <row r="328" spans="2:5" ht="13.5">
      <c r="B328" s="147"/>
      <c r="C328" s="147"/>
      <c r="D328" s="147"/>
      <c r="E328" s="147"/>
    </row>
    <row r="329" spans="2:5" ht="13.5">
      <c r="B329" s="147"/>
      <c r="C329" s="147"/>
      <c r="D329" s="147"/>
      <c r="E329" s="147"/>
    </row>
    <row r="330" spans="2:5" ht="13.5">
      <c r="B330" s="147"/>
      <c r="C330" s="147"/>
      <c r="D330" s="147"/>
      <c r="E330" s="147"/>
    </row>
    <row r="331" spans="2:5" ht="13.5">
      <c r="B331" s="147"/>
      <c r="C331" s="147"/>
      <c r="D331" s="147"/>
      <c r="E331" s="147"/>
    </row>
    <row r="332" spans="2:5" ht="13.5">
      <c r="B332" s="147"/>
      <c r="C332" s="147"/>
      <c r="D332" s="147"/>
      <c r="E332" s="147"/>
    </row>
    <row r="333" spans="2:5" ht="13.5">
      <c r="B333" s="147"/>
      <c r="C333" s="147"/>
      <c r="D333" s="147"/>
      <c r="E333" s="147"/>
    </row>
    <row r="334" spans="2:5" ht="13.5">
      <c r="B334" s="147"/>
      <c r="C334" s="147"/>
      <c r="D334" s="147"/>
      <c r="E334" s="147"/>
    </row>
    <row r="335" spans="2:5" ht="13.5">
      <c r="B335" s="147"/>
      <c r="C335" s="147"/>
      <c r="D335" s="147"/>
      <c r="E335" s="147"/>
    </row>
    <row r="336" spans="2:5" ht="13.5">
      <c r="B336" s="147"/>
      <c r="C336" s="147"/>
      <c r="D336" s="147"/>
      <c r="E336" s="147"/>
    </row>
    <row r="337" spans="2:5" ht="13.5">
      <c r="B337" s="147"/>
      <c r="C337" s="147"/>
      <c r="D337" s="147"/>
      <c r="E337" s="147"/>
    </row>
    <row r="338" spans="2:5" ht="13.5">
      <c r="B338" s="147"/>
      <c r="C338" s="147"/>
      <c r="D338" s="147"/>
      <c r="E338" s="147"/>
    </row>
    <row r="339" spans="2:5" ht="13.5">
      <c r="B339" s="147"/>
      <c r="C339" s="147"/>
      <c r="D339" s="147"/>
      <c r="E339" s="147"/>
    </row>
    <row r="340" spans="2:5" ht="13.5">
      <c r="B340" s="147"/>
      <c r="C340" s="147"/>
      <c r="D340" s="147"/>
      <c r="E340" s="147"/>
    </row>
    <row r="341" spans="2:5" ht="13.5">
      <c r="B341" s="147"/>
      <c r="C341" s="147"/>
      <c r="D341" s="147"/>
      <c r="E341" s="147"/>
    </row>
    <row r="342" spans="2:5" ht="13.5">
      <c r="B342" s="147"/>
      <c r="C342" s="147"/>
      <c r="D342" s="147"/>
      <c r="E342" s="147"/>
    </row>
    <row r="343" spans="2:5" ht="13.5">
      <c r="B343" s="147"/>
      <c r="C343" s="147"/>
      <c r="D343" s="147"/>
      <c r="E343" s="147"/>
    </row>
    <row r="344" spans="2:5" ht="13.5">
      <c r="B344" s="147"/>
      <c r="C344" s="147"/>
      <c r="D344" s="147"/>
      <c r="E344" s="147"/>
    </row>
    <row r="345" spans="2:5" ht="13.5">
      <c r="B345" s="147"/>
      <c r="C345" s="147"/>
      <c r="D345" s="147"/>
      <c r="E345" s="147"/>
    </row>
    <row r="346" spans="2:5" ht="13.5">
      <c r="B346" s="147"/>
      <c r="C346" s="147"/>
      <c r="D346" s="147"/>
      <c r="E346" s="147"/>
    </row>
    <row r="347" spans="2:5" ht="13.5">
      <c r="B347" s="147"/>
      <c r="C347" s="147"/>
      <c r="D347" s="147"/>
      <c r="E347" s="147"/>
    </row>
    <row r="348" spans="2:5" ht="13.5">
      <c r="B348" s="147"/>
      <c r="C348" s="147"/>
      <c r="D348" s="147"/>
      <c r="E348" s="147"/>
    </row>
    <row r="349" spans="2:5" ht="13.5">
      <c r="B349" s="147"/>
      <c r="C349" s="147"/>
      <c r="D349" s="147"/>
      <c r="E349" s="147"/>
    </row>
    <row r="350" spans="2:5" ht="13.5">
      <c r="B350" s="147"/>
      <c r="C350" s="147"/>
      <c r="D350" s="147"/>
      <c r="E350" s="147"/>
    </row>
    <row r="351" spans="2:5" ht="13.5">
      <c r="B351" s="147"/>
      <c r="C351" s="147"/>
      <c r="D351" s="147"/>
      <c r="E351" s="147"/>
    </row>
    <row r="352" spans="2:5" ht="13.5">
      <c r="B352" s="147"/>
      <c r="C352" s="147"/>
      <c r="D352" s="147"/>
      <c r="E352" s="147"/>
    </row>
    <row r="353" spans="2:5" ht="13.5">
      <c r="B353" s="147"/>
      <c r="C353" s="147"/>
      <c r="D353" s="147"/>
      <c r="E353" s="147"/>
    </row>
    <row r="354" spans="2:5" ht="13.5">
      <c r="B354" s="147"/>
      <c r="C354" s="147"/>
      <c r="D354" s="147"/>
      <c r="E354" s="147"/>
    </row>
    <row r="355" spans="2:5" ht="13.5">
      <c r="B355" s="147"/>
      <c r="C355" s="147"/>
      <c r="D355" s="147"/>
      <c r="E355" s="147"/>
    </row>
    <row r="356" spans="2:5" ht="13.5">
      <c r="B356" s="147"/>
      <c r="C356" s="147"/>
      <c r="D356" s="147"/>
      <c r="E356" s="147"/>
    </row>
    <row r="357" spans="2:5" ht="13.5">
      <c r="B357" s="147"/>
      <c r="C357" s="147"/>
      <c r="D357" s="147"/>
      <c r="E357" s="147"/>
    </row>
    <row r="358" spans="2:5" ht="13.5">
      <c r="B358" s="147"/>
      <c r="C358" s="147"/>
      <c r="D358" s="147"/>
      <c r="E358" s="147"/>
    </row>
    <row r="359" spans="2:5" ht="13.5">
      <c r="B359" s="147"/>
      <c r="C359" s="147"/>
      <c r="D359" s="147"/>
      <c r="E359" s="147"/>
    </row>
    <row r="360" spans="2:5" ht="13.5">
      <c r="B360" s="147"/>
      <c r="C360" s="147"/>
      <c r="D360" s="147"/>
      <c r="E360" s="147"/>
    </row>
    <row r="361" spans="2:5" ht="13.5">
      <c r="B361" s="147"/>
      <c r="C361" s="147"/>
      <c r="D361" s="147"/>
      <c r="E361" s="147"/>
    </row>
    <row r="362" spans="2:5" ht="13.5">
      <c r="B362" s="147"/>
      <c r="C362" s="147"/>
      <c r="D362" s="147"/>
      <c r="E362" s="147"/>
    </row>
    <row r="363" spans="2:5" ht="13.5">
      <c r="B363" s="147"/>
      <c r="C363" s="147"/>
      <c r="D363" s="147"/>
      <c r="E363" s="147"/>
    </row>
    <row r="364" spans="2:5" ht="13.5">
      <c r="B364" s="147"/>
      <c r="C364" s="147"/>
      <c r="D364" s="147"/>
      <c r="E364" s="147"/>
    </row>
    <row r="365" spans="2:5" ht="13.5">
      <c r="B365" s="147"/>
      <c r="C365" s="147"/>
      <c r="D365" s="147"/>
      <c r="E365" s="147"/>
    </row>
    <row r="366" spans="2:5" ht="13.5">
      <c r="B366" s="147"/>
      <c r="C366" s="147"/>
      <c r="D366" s="147"/>
      <c r="E366" s="147"/>
    </row>
    <row r="367" spans="2:5" ht="13.5">
      <c r="B367" s="147"/>
      <c r="C367" s="147"/>
      <c r="D367" s="147"/>
      <c r="E367" s="147"/>
    </row>
    <row r="368" spans="2:5" ht="13.5">
      <c r="B368" s="147"/>
      <c r="C368" s="147"/>
      <c r="D368" s="147"/>
      <c r="E368" s="147"/>
    </row>
    <row r="369" spans="2:5" ht="13.5">
      <c r="B369" s="147"/>
      <c r="C369" s="147"/>
      <c r="D369" s="147"/>
      <c r="E369" s="147"/>
    </row>
    <row r="370" spans="2:5" ht="13.5">
      <c r="B370" s="147"/>
      <c r="C370" s="147"/>
      <c r="D370" s="147"/>
      <c r="E370" s="147"/>
    </row>
    <row r="371" spans="2:5" ht="13.5">
      <c r="B371" s="147"/>
      <c r="C371" s="147"/>
      <c r="D371" s="147"/>
      <c r="E371" s="147"/>
    </row>
    <row r="372" spans="2:5" ht="13.5">
      <c r="B372" s="147"/>
      <c r="C372" s="147"/>
      <c r="D372" s="147"/>
      <c r="E372" s="147"/>
    </row>
    <row r="373" spans="2:5" ht="13.5">
      <c r="B373" s="147"/>
      <c r="C373" s="147"/>
      <c r="D373" s="147"/>
      <c r="E373" s="147"/>
    </row>
    <row r="374" spans="2:5" ht="13.5">
      <c r="B374" s="147"/>
      <c r="C374" s="147"/>
      <c r="D374" s="147"/>
      <c r="E374" s="147"/>
    </row>
    <row r="375" spans="2:5" ht="13.5">
      <c r="B375" s="147"/>
      <c r="C375" s="147"/>
      <c r="D375" s="147"/>
      <c r="E375" s="147"/>
    </row>
    <row r="376" spans="2:5" ht="13.5">
      <c r="B376" s="147"/>
      <c r="C376" s="147"/>
      <c r="D376" s="147"/>
      <c r="E376" s="147"/>
    </row>
    <row r="377" spans="2:5" ht="13.5">
      <c r="B377" s="147"/>
      <c r="C377" s="147"/>
      <c r="D377" s="147"/>
      <c r="E377" s="147"/>
    </row>
    <row r="378" spans="2:5" ht="13.5">
      <c r="B378" s="147"/>
      <c r="C378" s="147"/>
      <c r="D378" s="147"/>
      <c r="E378" s="147"/>
    </row>
    <row r="379" spans="2:5" ht="13.5">
      <c r="B379" s="147"/>
      <c r="C379" s="147"/>
      <c r="D379" s="147"/>
      <c r="E379" s="147"/>
    </row>
    <row r="380" spans="2:5" ht="13.5">
      <c r="B380" s="147"/>
      <c r="C380" s="147"/>
      <c r="D380" s="147"/>
      <c r="E380" s="147"/>
    </row>
    <row r="381" spans="2:5" ht="13.5">
      <c r="B381" s="147"/>
      <c r="C381" s="147"/>
      <c r="D381" s="147"/>
      <c r="E381" s="147"/>
    </row>
    <row r="382" spans="2:5" ht="13.5">
      <c r="B382" s="147"/>
      <c r="C382" s="147"/>
      <c r="D382" s="147"/>
      <c r="E382" s="147"/>
    </row>
    <row r="383" spans="2:5" ht="13.5">
      <c r="B383" s="147"/>
      <c r="C383" s="147"/>
      <c r="D383" s="147"/>
      <c r="E383" s="147"/>
    </row>
    <row r="384" spans="2:5" ht="13.5">
      <c r="B384" s="147"/>
      <c r="C384" s="147"/>
      <c r="D384" s="147"/>
      <c r="E384" s="147"/>
    </row>
    <row r="385" spans="2:5" ht="13.5">
      <c r="B385" s="147"/>
      <c r="C385" s="147"/>
      <c r="D385" s="147"/>
      <c r="E385" s="147"/>
    </row>
    <row r="386" spans="2:5" ht="13.5">
      <c r="B386" s="147"/>
      <c r="C386" s="147"/>
      <c r="D386" s="147"/>
      <c r="E386" s="147"/>
    </row>
    <row r="387" spans="2:5" ht="13.5">
      <c r="B387" s="147"/>
      <c r="C387" s="147"/>
      <c r="D387" s="147"/>
      <c r="E387" s="147"/>
    </row>
    <row r="388" spans="2:5" ht="13.5">
      <c r="B388" s="147"/>
      <c r="C388" s="147"/>
      <c r="D388" s="147"/>
      <c r="E388" s="147"/>
    </row>
    <row r="389" spans="2:5" ht="13.5">
      <c r="B389" s="147"/>
      <c r="C389" s="147"/>
      <c r="D389" s="147"/>
      <c r="E389" s="147"/>
    </row>
    <row r="390" spans="2:5" ht="13.5">
      <c r="B390" s="147"/>
      <c r="C390" s="147"/>
      <c r="D390" s="147"/>
      <c r="E390" s="147"/>
    </row>
    <row r="391" spans="2:5" ht="13.5">
      <c r="B391" s="147"/>
      <c r="C391" s="147"/>
      <c r="D391" s="147"/>
      <c r="E391" s="147"/>
    </row>
    <row r="392" spans="2:5" ht="13.5">
      <c r="B392" s="147"/>
      <c r="C392" s="147"/>
      <c r="D392" s="147"/>
      <c r="E392" s="147"/>
    </row>
    <row r="393" spans="2:5" ht="13.5">
      <c r="B393" s="147"/>
      <c r="C393" s="147"/>
      <c r="D393" s="147"/>
      <c r="E393" s="147"/>
    </row>
    <row r="394" spans="2:5" ht="13.5">
      <c r="B394" s="147"/>
      <c r="C394" s="147"/>
      <c r="D394" s="147"/>
      <c r="E394" s="147"/>
    </row>
    <row r="395" spans="2:5" ht="13.5">
      <c r="B395" s="147"/>
      <c r="C395" s="147"/>
      <c r="D395" s="147"/>
      <c r="E395" s="147"/>
    </row>
    <row r="396" spans="2:5" ht="13.5">
      <c r="B396" s="147"/>
      <c r="C396" s="147"/>
      <c r="D396" s="147"/>
      <c r="E396" s="147"/>
    </row>
    <row r="397" spans="2:5" ht="13.5">
      <c r="B397" s="147"/>
      <c r="C397" s="147"/>
      <c r="D397" s="147"/>
      <c r="E397" s="147"/>
    </row>
    <row r="398" spans="2:5" ht="13.5">
      <c r="B398" s="147"/>
      <c r="C398" s="147"/>
      <c r="D398" s="147"/>
      <c r="E398" s="147"/>
    </row>
    <row r="399" spans="2:5" ht="13.5">
      <c r="B399" s="147"/>
      <c r="C399" s="147"/>
      <c r="D399" s="147"/>
      <c r="E399" s="147"/>
    </row>
    <row r="400" spans="2:5" ht="13.5">
      <c r="B400" s="147"/>
      <c r="C400" s="147"/>
      <c r="D400" s="147"/>
      <c r="E400" s="147"/>
    </row>
    <row r="401" spans="2:5" ht="13.5">
      <c r="B401" s="147"/>
      <c r="C401" s="147"/>
      <c r="D401" s="147"/>
      <c r="E401" s="147"/>
    </row>
    <row r="402" spans="2:5" ht="13.5">
      <c r="B402" s="147"/>
      <c r="C402" s="147"/>
      <c r="D402" s="147"/>
      <c r="E402" s="147"/>
    </row>
    <row r="403" spans="2:5" ht="13.5">
      <c r="B403" s="147"/>
      <c r="C403" s="147"/>
      <c r="D403" s="147"/>
      <c r="E403" s="147"/>
    </row>
    <row r="404" spans="2:5" ht="13.5">
      <c r="B404" s="147"/>
      <c r="C404" s="147"/>
      <c r="D404" s="147"/>
      <c r="E404" s="147"/>
    </row>
    <row r="405" spans="2:5" ht="13.5">
      <c r="B405" s="147"/>
      <c r="C405" s="147"/>
      <c r="D405" s="147"/>
      <c r="E405" s="147"/>
    </row>
    <row r="406" spans="2:5" ht="13.5">
      <c r="B406" s="147"/>
      <c r="C406" s="147"/>
      <c r="D406" s="147"/>
      <c r="E406" s="147"/>
    </row>
    <row r="407" spans="2:5" ht="13.5">
      <c r="B407" s="147"/>
      <c r="C407" s="147"/>
      <c r="D407" s="147"/>
      <c r="E407" s="147"/>
    </row>
    <row r="408" spans="2:5" ht="13.5">
      <c r="B408" s="147"/>
      <c r="C408" s="147"/>
      <c r="D408" s="147"/>
      <c r="E408" s="147"/>
    </row>
    <row r="409" spans="2:5" ht="13.5">
      <c r="B409" s="147"/>
      <c r="C409" s="147"/>
      <c r="D409" s="147"/>
      <c r="E409" s="147"/>
    </row>
    <row r="410" spans="2:5" ht="13.5">
      <c r="B410" s="147"/>
      <c r="C410" s="147"/>
      <c r="D410" s="147"/>
      <c r="E410" s="147"/>
    </row>
    <row r="411" spans="2:5" ht="13.5">
      <c r="B411" s="147"/>
      <c r="C411" s="147"/>
      <c r="D411" s="147"/>
      <c r="E411" s="147"/>
    </row>
    <row r="412" spans="2:5" ht="13.5">
      <c r="B412" s="147"/>
      <c r="C412" s="147"/>
      <c r="D412" s="147"/>
      <c r="E412" s="147"/>
    </row>
    <row r="413" spans="2:5" ht="13.5">
      <c r="B413" s="147"/>
      <c r="C413" s="147"/>
      <c r="D413" s="147"/>
      <c r="E413" s="147"/>
    </row>
    <row r="414" spans="2:5" ht="13.5">
      <c r="B414" s="147"/>
      <c r="C414" s="147"/>
      <c r="D414" s="147"/>
      <c r="E414" s="147"/>
    </row>
    <row r="415" spans="2:5" ht="13.5">
      <c r="B415" s="147"/>
      <c r="C415" s="147"/>
      <c r="D415" s="147"/>
      <c r="E415" s="147"/>
    </row>
    <row r="416" spans="2:5" ht="13.5">
      <c r="B416" s="147"/>
      <c r="C416" s="147"/>
      <c r="D416" s="147"/>
      <c r="E416" s="147"/>
    </row>
    <row r="417" spans="2:5" ht="13.5">
      <c r="B417" s="147"/>
      <c r="C417" s="147"/>
      <c r="D417" s="147"/>
      <c r="E417" s="147"/>
    </row>
    <row r="418" spans="2:5" ht="13.5">
      <c r="B418" s="147"/>
      <c r="C418" s="147"/>
      <c r="D418" s="147"/>
      <c r="E418" s="147"/>
    </row>
    <row r="419" spans="2:5" ht="13.5">
      <c r="B419" s="147"/>
      <c r="C419" s="147"/>
      <c r="D419" s="147"/>
      <c r="E419" s="147"/>
    </row>
    <row r="420" spans="2:5" ht="13.5">
      <c r="B420" s="147"/>
      <c r="C420" s="147"/>
      <c r="D420" s="147"/>
      <c r="E420" s="147"/>
    </row>
    <row r="421" spans="2:5" ht="13.5">
      <c r="B421" s="147"/>
      <c r="C421" s="147"/>
      <c r="D421" s="147"/>
      <c r="E421" s="147"/>
    </row>
    <row r="422" spans="2:5" ht="13.5">
      <c r="B422" s="147"/>
      <c r="C422" s="147"/>
      <c r="D422" s="147"/>
      <c r="E422" s="147"/>
    </row>
    <row r="423" spans="2:5" ht="13.5">
      <c r="B423" s="147"/>
      <c r="C423" s="147"/>
      <c r="D423" s="147"/>
      <c r="E423" s="147"/>
    </row>
    <row r="424" spans="2:5" ht="13.5">
      <c r="B424" s="147"/>
      <c r="C424" s="147"/>
      <c r="D424" s="147"/>
      <c r="E424" s="147"/>
    </row>
    <row r="425" spans="2:5" ht="13.5">
      <c r="B425" s="147"/>
      <c r="C425" s="147"/>
      <c r="D425" s="147"/>
      <c r="E425" s="147"/>
    </row>
    <row r="426" spans="2:5" ht="13.5">
      <c r="B426" s="147"/>
      <c r="C426" s="147"/>
      <c r="D426" s="147"/>
      <c r="E426" s="147"/>
    </row>
    <row r="427" spans="2:5" ht="13.5">
      <c r="B427" s="147"/>
      <c r="C427" s="147"/>
      <c r="D427" s="147"/>
      <c r="E427" s="147"/>
    </row>
    <row r="428" spans="2:5" ht="13.5">
      <c r="B428" s="147"/>
      <c r="C428" s="147"/>
      <c r="D428" s="147"/>
      <c r="E428" s="147"/>
    </row>
    <row r="429" spans="2:5" ht="13.5">
      <c r="B429" s="147"/>
      <c r="C429" s="147"/>
      <c r="D429" s="147"/>
      <c r="E429" s="147"/>
    </row>
    <row r="430" spans="2:5" ht="13.5">
      <c r="B430" s="147"/>
      <c r="C430" s="147"/>
      <c r="D430" s="147"/>
      <c r="E430" s="147"/>
    </row>
    <row r="431" spans="2:5" ht="13.5">
      <c r="B431" s="147"/>
      <c r="C431" s="147"/>
      <c r="D431" s="147"/>
      <c r="E431" s="147"/>
    </row>
    <row r="432" spans="2:5" ht="13.5">
      <c r="B432" s="147"/>
      <c r="C432" s="147"/>
      <c r="D432" s="147"/>
      <c r="E432" s="147"/>
    </row>
    <row r="433" spans="2:5" ht="13.5">
      <c r="B433" s="147"/>
      <c r="C433" s="147"/>
      <c r="D433" s="147"/>
      <c r="E433" s="147"/>
    </row>
    <row r="434" spans="2:5" ht="13.5">
      <c r="B434" s="147"/>
      <c r="C434" s="147"/>
      <c r="D434" s="147"/>
      <c r="E434" s="147"/>
    </row>
    <row r="435" spans="2:5" ht="13.5">
      <c r="B435" s="147"/>
      <c r="C435" s="147"/>
      <c r="D435" s="147"/>
      <c r="E435" s="147"/>
    </row>
    <row r="436" spans="2:5" ht="13.5">
      <c r="B436" s="147"/>
      <c r="C436" s="147"/>
      <c r="D436" s="147"/>
      <c r="E436" s="147"/>
    </row>
    <row r="437" spans="2:5" ht="13.5">
      <c r="B437" s="147"/>
      <c r="C437" s="147"/>
      <c r="D437" s="147"/>
      <c r="E437" s="147"/>
    </row>
    <row r="438" spans="2:5" ht="13.5">
      <c r="B438" s="147"/>
      <c r="C438" s="147"/>
      <c r="D438" s="147"/>
      <c r="E438" s="147"/>
    </row>
    <row r="439" spans="2:5" ht="13.5">
      <c r="B439" s="147"/>
      <c r="C439" s="147"/>
      <c r="D439" s="147"/>
      <c r="E439" s="147"/>
    </row>
    <row r="440" spans="2:5" ht="13.5">
      <c r="B440" s="147"/>
      <c r="C440" s="147"/>
      <c r="D440" s="147"/>
      <c r="E440" s="147"/>
    </row>
    <row r="441" spans="2:5" ht="13.5">
      <c r="B441" s="147"/>
      <c r="C441" s="147"/>
      <c r="D441" s="147"/>
      <c r="E441" s="147"/>
    </row>
    <row r="442" spans="2:5" ht="13.5">
      <c r="B442" s="147"/>
      <c r="C442" s="147"/>
      <c r="D442" s="147"/>
      <c r="E442" s="147"/>
    </row>
    <row r="443" spans="2:5" ht="13.5">
      <c r="B443" s="147"/>
      <c r="C443" s="147"/>
      <c r="D443" s="147"/>
      <c r="E443" s="147"/>
    </row>
    <row r="444" spans="2:5" ht="13.5">
      <c r="B444" s="147"/>
      <c r="C444" s="147"/>
      <c r="D444" s="147"/>
      <c r="E444" s="147"/>
    </row>
    <row r="445" spans="2:5" ht="13.5">
      <c r="B445" s="147"/>
      <c r="C445" s="147"/>
      <c r="D445" s="147"/>
      <c r="E445" s="147"/>
    </row>
    <row r="446" spans="2:5" ht="13.5">
      <c r="B446" s="147"/>
      <c r="C446" s="147"/>
      <c r="D446" s="147"/>
      <c r="E446" s="147"/>
    </row>
    <row r="447" spans="2:5" ht="13.5">
      <c r="B447" s="147"/>
      <c r="C447" s="147"/>
      <c r="D447" s="147"/>
      <c r="E447" s="147"/>
    </row>
    <row r="448" spans="2:5" ht="13.5">
      <c r="B448" s="147"/>
      <c r="C448" s="147"/>
      <c r="D448" s="147"/>
      <c r="E448" s="147"/>
    </row>
    <row r="449" spans="2:5" ht="13.5">
      <c r="B449" s="147"/>
      <c r="C449" s="147"/>
      <c r="D449" s="147"/>
      <c r="E449" s="147"/>
    </row>
    <row r="450" spans="2:5" ht="13.5">
      <c r="B450" s="147"/>
      <c r="C450" s="147"/>
      <c r="D450" s="147"/>
      <c r="E450" s="147"/>
    </row>
    <row r="451" spans="2:5" ht="13.5">
      <c r="B451" s="147"/>
      <c r="C451" s="147"/>
      <c r="D451" s="147"/>
      <c r="E451" s="147"/>
    </row>
    <row r="452" spans="2:5" ht="13.5">
      <c r="B452" s="147"/>
      <c r="C452" s="147"/>
      <c r="D452" s="147"/>
      <c r="E452" s="147"/>
    </row>
    <row r="453" spans="2:5" ht="13.5">
      <c r="B453" s="147"/>
      <c r="C453" s="147"/>
      <c r="D453" s="147"/>
      <c r="E453" s="147"/>
    </row>
    <row r="454" spans="2:5" ht="13.5">
      <c r="B454" s="147"/>
      <c r="C454" s="147"/>
      <c r="D454" s="147"/>
      <c r="E454" s="147"/>
    </row>
    <row r="455" spans="2:5" ht="13.5">
      <c r="B455" s="147"/>
      <c r="C455" s="147"/>
      <c r="D455" s="147"/>
      <c r="E455" s="147"/>
    </row>
    <row r="456" spans="2:5" ht="13.5">
      <c r="B456" s="147"/>
      <c r="C456" s="147"/>
      <c r="D456" s="147"/>
      <c r="E456" s="147"/>
    </row>
    <row r="457" spans="2:5" ht="13.5">
      <c r="B457" s="147"/>
      <c r="C457" s="147"/>
      <c r="D457" s="147"/>
      <c r="E457" s="147"/>
    </row>
    <row r="458" spans="2:5" ht="13.5">
      <c r="B458" s="147"/>
      <c r="C458" s="147"/>
      <c r="D458" s="147"/>
      <c r="E458" s="147"/>
    </row>
    <row r="459" spans="2:5" ht="13.5">
      <c r="B459" s="147"/>
      <c r="C459" s="147"/>
      <c r="D459" s="147"/>
      <c r="E459" s="147"/>
    </row>
    <row r="460" spans="2:5" ht="13.5">
      <c r="B460" s="147"/>
      <c r="C460" s="147"/>
      <c r="D460" s="147"/>
      <c r="E460" s="147"/>
    </row>
    <row r="461" spans="2:5" ht="13.5">
      <c r="B461" s="147"/>
      <c r="C461" s="147"/>
      <c r="D461" s="147"/>
      <c r="E461" s="147"/>
    </row>
    <row r="462" spans="2:5" ht="13.5">
      <c r="B462" s="147"/>
      <c r="C462" s="147"/>
      <c r="D462" s="147"/>
      <c r="E462" s="147"/>
    </row>
    <row r="463" spans="2:5" ht="13.5">
      <c r="B463" s="147"/>
      <c r="C463" s="147"/>
      <c r="D463" s="147"/>
      <c r="E463" s="147"/>
    </row>
    <row r="464" spans="2:5" ht="13.5">
      <c r="B464" s="147"/>
      <c r="C464" s="147"/>
      <c r="D464" s="147"/>
      <c r="E464" s="147"/>
    </row>
    <row r="465" spans="2:5" ht="13.5">
      <c r="B465" s="147"/>
      <c r="C465" s="147"/>
      <c r="D465" s="147"/>
      <c r="E465" s="147"/>
    </row>
    <row r="466" spans="2:5" ht="13.5">
      <c r="B466" s="147"/>
      <c r="C466" s="147"/>
      <c r="D466" s="147"/>
      <c r="E466" s="147"/>
    </row>
    <row r="467" spans="2:5" ht="13.5">
      <c r="B467" s="147"/>
      <c r="C467" s="147"/>
      <c r="D467" s="147"/>
      <c r="E467" s="147"/>
    </row>
    <row r="468" spans="2:5" ht="13.5">
      <c r="B468" s="147"/>
      <c r="C468" s="147"/>
      <c r="D468" s="147"/>
      <c r="E468" s="147"/>
    </row>
    <row r="469" spans="2:5" ht="13.5">
      <c r="B469" s="147"/>
      <c r="C469" s="147"/>
      <c r="D469" s="147"/>
      <c r="E469" s="147"/>
    </row>
    <row r="470" spans="2:5" ht="13.5">
      <c r="B470" s="147"/>
      <c r="C470" s="147"/>
      <c r="D470" s="147"/>
      <c r="E470" s="147"/>
    </row>
    <row r="471" spans="2:5" ht="13.5">
      <c r="B471" s="147"/>
      <c r="C471" s="147"/>
      <c r="D471" s="147"/>
      <c r="E471" s="147"/>
    </row>
    <row r="472" spans="2:5" ht="13.5">
      <c r="B472" s="147"/>
      <c r="C472" s="147"/>
      <c r="D472" s="147"/>
      <c r="E472" s="147"/>
    </row>
    <row r="473" spans="2:5" ht="13.5">
      <c r="B473" s="147"/>
      <c r="C473" s="147"/>
      <c r="D473" s="147"/>
      <c r="E473" s="147"/>
    </row>
    <row r="474" spans="2:5" ht="13.5">
      <c r="B474" s="147"/>
      <c r="C474" s="147"/>
      <c r="D474" s="147"/>
      <c r="E474" s="147"/>
    </row>
    <row r="475" spans="2:5" ht="13.5">
      <c r="B475" s="147"/>
      <c r="C475" s="147"/>
      <c r="D475" s="147"/>
      <c r="E475" s="147"/>
    </row>
    <row r="476" spans="2:5" ht="13.5">
      <c r="B476" s="147"/>
      <c r="C476" s="147"/>
      <c r="D476" s="147"/>
      <c r="E476" s="147"/>
    </row>
    <row r="477" spans="2:5" ht="13.5">
      <c r="B477" s="147"/>
      <c r="C477" s="147"/>
      <c r="D477" s="147"/>
      <c r="E477" s="147"/>
    </row>
    <row r="478" spans="2:5" ht="13.5">
      <c r="B478" s="147"/>
      <c r="C478" s="147"/>
      <c r="D478" s="147"/>
      <c r="E478" s="147"/>
    </row>
    <row r="479" spans="2:5" ht="13.5">
      <c r="B479" s="147"/>
      <c r="C479" s="147"/>
      <c r="D479" s="147"/>
      <c r="E479" s="147"/>
    </row>
    <row r="480" spans="2:5" ht="13.5">
      <c r="B480" s="147"/>
      <c r="C480" s="147"/>
      <c r="D480" s="147"/>
      <c r="E480" s="147"/>
    </row>
    <row r="481" spans="2:5" ht="13.5">
      <c r="B481" s="147"/>
      <c r="C481" s="147"/>
      <c r="D481" s="147"/>
      <c r="E481" s="147"/>
    </row>
    <row r="482" spans="2:5" ht="13.5">
      <c r="B482" s="147"/>
      <c r="C482" s="147"/>
      <c r="D482" s="147"/>
      <c r="E482" s="147"/>
    </row>
    <row r="483" spans="2:5" ht="13.5">
      <c r="B483" s="147"/>
      <c r="C483" s="147"/>
      <c r="D483" s="147"/>
      <c r="E483" s="147"/>
    </row>
    <row r="484" spans="2:5" ht="13.5">
      <c r="B484" s="147"/>
      <c r="C484" s="147"/>
      <c r="D484" s="147"/>
      <c r="E484" s="147"/>
    </row>
    <row r="485" spans="2:5" ht="13.5">
      <c r="B485" s="147"/>
      <c r="C485" s="147"/>
      <c r="D485" s="147"/>
      <c r="E485" s="147"/>
    </row>
    <row r="486" spans="2:5" ht="13.5">
      <c r="B486" s="147"/>
      <c r="C486" s="147"/>
      <c r="D486" s="147"/>
      <c r="E486" s="147"/>
    </row>
  </sheetData>
  <sheetProtection password="CC59" sheet="1" selectLockedCells="1"/>
  <mergeCells count="4">
    <mergeCell ref="C3:G3"/>
    <mergeCell ref="C6:G6"/>
    <mergeCell ref="C7:G7"/>
    <mergeCell ref="B8:G8"/>
  </mergeCells>
  <dataValidations count="1">
    <dataValidation allowBlank="1" showInputMessage="1" showErrorMessage="1" imeMode="on" sqref="B13:G46"/>
  </dataValidations>
  <printOptions/>
  <pageMargins left="0.5905511811023623" right="0.3937007874015748" top="0.3937007874015748" bottom="0.3937007874015748" header="0.5118110236220472" footer="0.1968503937007874"/>
  <pageSetup horizontalDpi="600" verticalDpi="600" orientation="portrait" paperSize="9" scale="95" r:id="rId1"/>
  <headerFooter alignWithMargins="0"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="75" zoomScaleNormal="75" zoomScaleSheetLayoutView="75" zoomScalePageLayoutView="0" workbookViewId="0" topLeftCell="B10">
      <selection activeCell="F1" sqref="F1"/>
    </sheetView>
  </sheetViews>
  <sheetFormatPr defaultColWidth="9.140625" defaultRowHeight="15"/>
  <cols>
    <col min="1" max="1" width="0" style="80" hidden="1" customWidth="1"/>
    <col min="2" max="2" width="8.8515625" style="80" customWidth="1"/>
    <col min="3" max="3" width="16.57421875" style="80" customWidth="1"/>
    <col min="4" max="6" width="10.57421875" style="80" customWidth="1"/>
    <col min="7" max="7" width="40.57421875" style="80" customWidth="1"/>
    <col min="8" max="8" width="3.28125" style="80" customWidth="1"/>
    <col min="9" max="16384" width="9.00390625" style="80" customWidth="1"/>
  </cols>
  <sheetData>
    <row r="1" spans="2:7" ht="13.5">
      <c r="B1" s="187">
        <v>140926</v>
      </c>
      <c r="C1" s="186">
        <f>'様式4.2格付製品リスト'!G1</f>
      </c>
      <c r="D1" s="94"/>
      <c r="E1" s="94"/>
      <c r="F1" s="94"/>
      <c r="G1" s="95" t="str">
        <f>"作成日："&amp;'様式4.2格付製品リスト'!K1</f>
        <v>作成日：年　　　月　　　　日</v>
      </c>
    </row>
    <row r="2" spans="2:8" ht="15" customHeight="1" thickBot="1">
      <c r="B2" s="96"/>
      <c r="C2" s="188">
        <f>'様式4.2格付製品リスト'!G2</f>
      </c>
      <c r="D2" s="96"/>
      <c r="E2" s="96"/>
      <c r="F2" s="96"/>
      <c r="G2" s="96"/>
      <c r="H2" s="79"/>
    </row>
    <row r="3" spans="2:8" ht="30" customHeight="1" thickBot="1" thickTop="1">
      <c r="B3" s="94" t="s">
        <v>769</v>
      </c>
      <c r="C3" s="216" t="s">
        <v>770</v>
      </c>
      <c r="D3" s="217"/>
      <c r="E3" s="217"/>
      <c r="F3" s="217"/>
      <c r="G3" s="218"/>
      <c r="H3" s="79"/>
    </row>
    <row r="4" spans="2:8" ht="11.25" customHeight="1" thickTop="1">
      <c r="B4" s="94"/>
      <c r="C4" s="94"/>
      <c r="D4" s="94"/>
      <c r="E4" s="94"/>
      <c r="F4" s="94"/>
      <c r="G4" s="94"/>
      <c r="H4" s="79"/>
    </row>
    <row r="5" spans="2:8" ht="30" customHeight="1">
      <c r="B5" s="97" t="s">
        <v>762</v>
      </c>
      <c r="C5" s="97"/>
      <c r="D5" s="94"/>
      <c r="E5" s="94"/>
      <c r="F5" s="94"/>
      <c r="G5" s="94"/>
      <c r="H5" s="79"/>
    </row>
    <row r="6" spans="2:8" ht="30" customHeight="1">
      <c r="B6" s="98" t="s">
        <v>763</v>
      </c>
      <c r="C6" s="212">
        <f>'様式4.2格付製品リスト'!I5</f>
        <v>0</v>
      </c>
      <c r="D6" s="213"/>
      <c r="E6" s="213"/>
      <c r="F6" s="213"/>
      <c r="G6" s="214"/>
      <c r="H6" s="79"/>
    </row>
    <row r="7" spans="2:8" ht="30" customHeight="1">
      <c r="B7" s="98" t="s">
        <v>764</v>
      </c>
      <c r="C7" s="212">
        <f>'様式4.2格付製品リスト'!E4&amp;'様式4.2格付製品リスト'!E5</f>
      </c>
      <c r="D7" s="213"/>
      <c r="E7" s="213"/>
      <c r="F7" s="213"/>
      <c r="G7" s="214"/>
      <c r="H7" s="79"/>
    </row>
    <row r="8" spans="2:8" ht="45" customHeight="1">
      <c r="B8" s="215" t="str">
        <f>'様式4.2格付製品リスト'!I3</f>
        <v>下記の20　年　月分（20　年　 月 21日～20　年　 月 20日）の製造荷口について格付を受けたいので依頼する。</v>
      </c>
      <c r="C8" s="215"/>
      <c r="D8" s="215"/>
      <c r="E8" s="215"/>
      <c r="F8" s="215"/>
      <c r="G8" s="215"/>
      <c r="H8" s="79"/>
    </row>
    <row r="9" spans="2:8" ht="14.25" customHeight="1">
      <c r="B9" s="94"/>
      <c r="C9" s="94"/>
      <c r="D9" s="94"/>
      <c r="E9" s="94"/>
      <c r="F9" s="94"/>
      <c r="G9" s="94"/>
      <c r="H9" s="79"/>
    </row>
    <row r="10" spans="2:8" ht="18" customHeight="1">
      <c r="B10" s="99" t="s">
        <v>765</v>
      </c>
      <c r="C10" s="100"/>
      <c r="D10" s="101"/>
      <c r="E10" s="102">
        <f>'様式4.2格付製品リスト'!E3</f>
        <v>0</v>
      </c>
      <c r="F10" s="103"/>
      <c r="G10" s="104" t="s">
        <v>766</v>
      </c>
      <c r="H10" s="79"/>
    </row>
    <row r="11" spans="1:8" ht="18" customHeight="1">
      <c r="A11" s="117" t="s">
        <v>691</v>
      </c>
      <c r="B11" s="105" t="s">
        <v>692</v>
      </c>
      <c r="C11" s="105" t="s">
        <v>693</v>
      </c>
      <c r="D11" s="106" t="s">
        <v>23</v>
      </c>
      <c r="E11" s="106" t="s">
        <v>694</v>
      </c>
      <c r="F11" s="107" t="s">
        <v>695</v>
      </c>
      <c r="G11" s="107" t="s">
        <v>767</v>
      </c>
      <c r="H11" s="79"/>
    </row>
    <row r="12" spans="1:8" ht="15.75" customHeight="1">
      <c r="A12" s="118"/>
      <c r="B12" s="108"/>
      <c r="C12" s="108"/>
      <c r="D12" s="109"/>
      <c r="E12" s="109"/>
      <c r="F12" s="110"/>
      <c r="G12" s="111" t="s">
        <v>768</v>
      </c>
      <c r="H12" s="79"/>
    </row>
    <row r="13" spans="1:8" ht="18" customHeight="1">
      <c r="A13" s="119">
        <v>1</v>
      </c>
      <c r="B13" s="112" t="e">
        <f>IF('様式4.3冷凍食品格付依頼書'!$B13="合　　計",'様式4.3冷凍食品格付依頼書'!$B13,(VLOOKUP('様式4.3冷凍食品格付依頼書'!$B13,銘柄ｺｰﾄﾞ,11,FALSE)))</f>
        <v>#N/A</v>
      </c>
      <c r="C13" s="113">
        <f>IF(ISERROR(VLOOKUP('様式4.3冷凍食品格付依頼書'!$B13,銘柄ｺｰﾄﾞ,10,FALSE)),"",IF(VLOOKUP('様式4.3冷凍食品格付依頼書'!$B13,銘柄ｺｰﾄﾞ,10,FALSE)="","",VLOOKUP('様式4.3冷凍食品格付依頼書'!$B13,銘柄ｺｰﾄﾞ,10,FALSE)))</f>
      </c>
      <c r="D13" s="114">
        <f>'様式4.3冷凍食品格付依頼書'!D13</f>
      </c>
      <c r="E13" s="114">
        <f>'様式4.3冷凍食品格付依頼書'!E13</f>
      </c>
      <c r="F13" s="114">
        <f>SUM(D13:E13)</f>
        <v>0</v>
      </c>
      <c r="G13" s="115">
        <f>'様式4.3冷凍食品格付依頼書'!G13</f>
        <v>0</v>
      </c>
      <c r="H13" s="79"/>
    </row>
    <row r="14" spans="1:8" ht="18" customHeight="1">
      <c r="A14" s="119">
        <v>2</v>
      </c>
      <c r="B14" s="112" t="e">
        <f>IF('様式4.3冷凍食品格付依頼書'!$B14="合　　計",'様式4.3冷凍食品格付依頼書'!$B14,(VLOOKUP('様式4.3冷凍食品格付依頼書'!$B14,銘柄ｺｰﾄﾞ,11,FALSE)))</f>
        <v>#N/A</v>
      </c>
      <c r="C14" s="113">
        <f>IF(ISERROR(VLOOKUP('様式4.3冷凍食品格付依頼書'!$B14,銘柄ｺｰﾄﾞ,10,FALSE)),"",IF(VLOOKUP('様式4.3冷凍食品格付依頼書'!$B14,銘柄ｺｰﾄﾞ,10,FALSE)="","",VLOOKUP('様式4.3冷凍食品格付依頼書'!$B14,銘柄ｺｰﾄﾞ,10,FALSE)))</f>
      </c>
      <c r="D14" s="114">
        <f>'様式4.3冷凍食品格付依頼書'!D14</f>
      </c>
      <c r="E14" s="114">
        <f>'様式4.3冷凍食品格付依頼書'!E14</f>
      </c>
      <c r="F14" s="114">
        <f aca="true" t="shared" si="0" ref="F14:F46">SUM(D14:E14)</f>
        <v>0</v>
      </c>
      <c r="G14" s="115">
        <f>'様式4.3冷凍食品格付依頼書'!G14</f>
        <v>0</v>
      </c>
      <c r="H14" s="79"/>
    </row>
    <row r="15" spans="1:8" ht="18" customHeight="1">
      <c r="A15" s="119">
        <v>3</v>
      </c>
      <c r="B15" s="112" t="e">
        <f>IF('様式4.3冷凍食品格付依頼書'!$B15="合　　計",'様式4.3冷凍食品格付依頼書'!$B15,(VLOOKUP('様式4.3冷凍食品格付依頼書'!$B15,銘柄ｺｰﾄﾞ,11,FALSE)))</f>
        <v>#N/A</v>
      </c>
      <c r="C15" s="113">
        <f>IF(ISERROR(VLOOKUP('様式4.3冷凍食品格付依頼書'!$B15,銘柄ｺｰﾄﾞ,10,FALSE)),"",IF(VLOOKUP('様式4.3冷凍食品格付依頼書'!$B15,銘柄ｺｰﾄﾞ,10,FALSE)="","",VLOOKUP('様式4.3冷凍食品格付依頼書'!$B15,銘柄ｺｰﾄﾞ,10,FALSE)))</f>
      </c>
      <c r="D15" s="114">
        <f>'様式4.3冷凍食品格付依頼書'!D15</f>
      </c>
      <c r="E15" s="114">
        <f>'様式4.3冷凍食品格付依頼書'!E15</f>
      </c>
      <c r="F15" s="114">
        <f t="shared" si="0"/>
        <v>0</v>
      </c>
      <c r="G15" s="115">
        <f>'様式4.3冷凍食品格付依頼書'!G15</f>
        <v>0</v>
      </c>
      <c r="H15" s="79"/>
    </row>
    <row r="16" spans="1:8" ht="18" customHeight="1">
      <c r="A16" s="119">
        <v>4</v>
      </c>
      <c r="B16" s="112" t="e">
        <f>IF('様式4.3冷凍食品格付依頼書'!$B16="合　　計",'様式4.3冷凍食品格付依頼書'!$B16,(VLOOKUP('様式4.3冷凍食品格付依頼書'!$B16,銘柄ｺｰﾄﾞ,11,FALSE)))</f>
        <v>#N/A</v>
      </c>
      <c r="C16" s="113">
        <f>IF(ISERROR(VLOOKUP('様式4.3冷凍食品格付依頼書'!$B16,銘柄ｺｰﾄﾞ,10,FALSE)),"",IF(VLOOKUP('様式4.3冷凍食品格付依頼書'!$B16,銘柄ｺｰﾄﾞ,10,FALSE)="","",VLOOKUP('様式4.3冷凍食品格付依頼書'!$B16,銘柄ｺｰﾄﾞ,10,FALSE)))</f>
      </c>
      <c r="D16" s="114">
        <f>'様式4.3冷凍食品格付依頼書'!D16</f>
      </c>
      <c r="E16" s="114">
        <f>'様式4.3冷凍食品格付依頼書'!E16</f>
      </c>
      <c r="F16" s="114">
        <f t="shared" si="0"/>
        <v>0</v>
      </c>
      <c r="G16" s="115">
        <f>'様式4.3冷凍食品格付依頼書'!G16</f>
        <v>0</v>
      </c>
      <c r="H16" s="79"/>
    </row>
    <row r="17" spans="1:8" ht="18" customHeight="1">
      <c r="A17" s="119">
        <v>5</v>
      </c>
      <c r="B17" s="112" t="e">
        <f>IF('様式4.3冷凍食品格付依頼書'!$B17="合　　計",'様式4.3冷凍食品格付依頼書'!$B17,(VLOOKUP('様式4.3冷凍食品格付依頼書'!$B17,銘柄ｺｰﾄﾞ,11,FALSE)))</f>
        <v>#N/A</v>
      </c>
      <c r="C17" s="113">
        <f>IF(ISERROR(VLOOKUP('様式4.3冷凍食品格付依頼書'!$B17,銘柄ｺｰﾄﾞ,10,FALSE)),"",IF(VLOOKUP('様式4.3冷凍食品格付依頼書'!$B17,銘柄ｺｰﾄﾞ,10,FALSE)="","",VLOOKUP('様式4.3冷凍食品格付依頼書'!$B17,銘柄ｺｰﾄﾞ,10,FALSE)))</f>
      </c>
      <c r="D17" s="114">
        <f>'様式4.3冷凍食品格付依頼書'!D17</f>
      </c>
      <c r="E17" s="114">
        <f>'様式4.3冷凍食品格付依頼書'!E17</f>
      </c>
      <c r="F17" s="114">
        <f t="shared" si="0"/>
        <v>0</v>
      </c>
      <c r="G17" s="115">
        <f>'様式4.3冷凍食品格付依頼書'!G17</f>
        <v>0</v>
      </c>
      <c r="H17" s="79"/>
    </row>
    <row r="18" spans="1:8" ht="18" customHeight="1">
      <c r="A18" s="119">
        <v>6</v>
      </c>
      <c r="B18" s="112" t="e">
        <f>IF('様式4.3冷凍食品格付依頼書'!$B18="合　　計",'様式4.3冷凍食品格付依頼書'!$B18,(VLOOKUP('様式4.3冷凍食品格付依頼書'!$B18,銘柄ｺｰﾄﾞ,11,FALSE)))</f>
        <v>#N/A</v>
      </c>
      <c r="C18" s="113">
        <f>IF(ISERROR(VLOOKUP('様式4.3冷凍食品格付依頼書'!$B18,銘柄ｺｰﾄﾞ,10,FALSE)),"",IF(VLOOKUP('様式4.3冷凍食品格付依頼書'!$B18,銘柄ｺｰﾄﾞ,10,FALSE)="","",VLOOKUP('様式4.3冷凍食品格付依頼書'!$B18,銘柄ｺｰﾄﾞ,10,FALSE)))</f>
      </c>
      <c r="D18" s="114">
        <f>'様式4.3冷凍食品格付依頼書'!D18</f>
      </c>
      <c r="E18" s="114">
        <f>'様式4.3冷凍食品格付依頼書'!E18</f>
      </c>
      <c r="F18" s="114">
        <f t="shared" si="0"/>
        <v>0</v>
      </c>
      <c r="G18" s="115">
        <f>'様式4.3冷凍食品格付依頼書'!G18</f>
        <v>0</v>
      </c>
      <c r="H18" s="79"/>
    </row>
    <row r="19" spans="1:8" ht="18" customHeight="1">
      <c r="A19" s="119">
        <v>7</v>
      </c>
      <c r="B19" s="112" t="e">
        <f>IF('様式4.3冷凍食品格付依頼書'!$B19="合　　計",'様式4.3冷凍食品格付依頼書'!$B19,(VLOOKUP('様式4.3冷凍食品格付依頼書'!$B19,銘柄ｺｰﾄﾞ,11,FALSE)))</f>
        <v>#N/A</v>
      </c>
      <c r="C19" s="113">
        <f>IF(ISERROR(VLOOKUP('様式4.3冷凍食品格付依頼書'!$B19,銘柄ｺｰﾄﾞ,10,FALSE)),"",IF(VLOOKUP('様式4.3冷凍食品格付依頼書'!$B19,銘柄ｺｰﾄﾞ,10,FALSE)="","",VLOOKUP('様式4.3冷凍食品格付依頼書'!$B19,銘柄ｺｰﾄﾞ,10,FALSE)))</f>
      </c>
      <c r="D19" s="114">
        <f>'様式4.3冷凍食品格付依頼書'!D19</f>
      </c>
      <c r="E19" s="114">
        <f>'様式4.3冷凍食品格付依頼書'!E19</f>
      </c>
      <c r="F19" s="114">
        <f t="shared" si="0"/>
        <v>0</v>
      </c>
      <c r="G19" s="115">
        <f>'様式4.3冷凍食品格付依頼書'!G19</f>
        <v>0</v>
      </c>
      <c r="H19" s="79"/>
    </row>
    <row r="20" spans="1:8" ht="18" customHeight="1">
      <c r="A20" s="119">
        <v>8</v>
      </c>
      <c r="B20" s="112" t="e">
        <f>IF('様式4.3冷凍食品格付依頼書'!$B20="合　　計",'様式4.3冷凍食品格付依頼書'!$B20,(VLOOKUP('様式4.3冷凍食品格付依頼書'!$B20,銘柄ｺｰﾄﾞ,11,FALSE)))</f>
        <v>#N/A</v>
      </c>
      <c r="C20" s="113">
        <f>IF(ISERROR(VLOOKUP('様式4.3冷凍食品格付依頼書'!$B20,銘柄ｺｰﾄﾞ,10,FALSE)),"",IF(VLOOKUP('様式4.3冷凍食品格付依頼書'!$B20,銘柄ｺｰﾄﾞ,10,FALSE)="","",VLOOKUP('様式4.3冷凍食品格付依頼書'!$B20,銘柄ｺｰﾄﾞ,10,FALSE)))</f>
      </c>
      <c r="D20" s="114">
        <f>'様式4.3冷凍食品格付依頼書'!D20</f>
      </c>
      <c r="E20" s="114">
        <f>'様式4.3冷凍食品格付依頼書'!E20</f>
      </c>
      <c r="F20" s="114">
        <f t="shared" si="0"/>
        <v>0</v>
      </c>
      <c r="G20" s="115">
        <f>'様式4.3冷凍食品格付依頼書'!G20</f>
        <v>0</v>
      </c>
      <c r="H20" s="79"/>
    </row>
    <row r="21" spans="1:8" ht="18" customHeight="1">
      <c r="A21" s="119">
        <v>9</v>
      </c>
      <c r="B21" s="112" t="e">
        <f>IF('様式4.3冷凍食品格付依頼書'!$B21="合　　計",'様式4.3冷凍食品格付依頼書'!$B21,(VLOOKUP('様式4.3冷凍食品格付依頼書'!$B21,銘柄ｺｰﾄﾞ,11,FALSE)))</f>
        <v>#N/A</v>
      </c>
      <c r="C21" s="113">
        <f>IF(ISERROR(VLOOKUP('様式4.3冷凍食品格付依頼書'!$B21,銘柄ｺｰﾄﾞ,10,FALSE)),"",IF(VLOOKUP('様式4.3冷凍食品格付依頼書'!$B21,銘柄ｺｰﾄﾞ,10,FALSE)="","",VLOOKUP('様式4.3冷凍食品格付依頼書'!$B21,銘柄ｺｰﾄﾞ,10,FALSE)))</f>
      </c>
      <c r="D21" s="114">
        <f>'様式4.3冷凍食品格付依頼書'!D21</f>
      </c>
      <c r="E21" s="114">
        <f>'様式4.3冷凍食品格付依頼書'!E21</f>
      </c>
      <c r="F21" s="114">
        <f t="shared" si="0"/>
        <v>0</v>
      </c>
      <c r="G21" s="115">
        <f>'様式4.3冷凍食品格付依頼書'!G21</f>
        <v>0</v>
      </c>
      <c r="H21" s="79"/>
    </row>
    <row r="22" spans="1:8" ht="18" customHeight="1">
      <c r="A22" s="119">
        <v>10</v>
      </c>
      <c r="B22" s="112" t="e">
        <f>IF('様式4.3冷凍食品格付依頼書'!$B22="合　　計",'様式4.3冷凍食品格付依頼書'!$B22,(VLOOKUP('様式4.3冷凍食品格付依頼書'!$B22,銘柄ｺｰﾄﾞ,11,FALSE)))</f>
        <v>#N/A</v>
      </c>
      <c r="C22" s="113">
        <f>IF(ISERROR(VLOOKUP('様式4.3冷凍食品格付依頼書'!$B22,銘柄ｺｰﾄﾞ,10,FALSE)),"",IF(VLOOKUP('様式4.3冷凍食品格付依頼書'!$B22,銘柄ｺｰﾄﾞ,10,FALSE)="","",VLOOKUP('様式4.3冷凍食品格付依頼書'!$B22,銘柄ｺｰﾄﾞ,10,FALSE)))</f>
      </c>
      <c r="D22" s="114">
        <f>'様式4.3冷凍食品格付依頼書'!D22</f>
      </c>
      <c r="E22" s="114">
        <f>'様式4.3冷凍食品格付依頼書'!E22</f>
      </c>
      <c r="F22" s="114">
        <f t="shared" si="0"/>
        <v>0</v>
      </c>
      <c r="G22" s="115">
        <f>'様式4.3冷凍食品格付依頼書'!G22</f>
        <v>0</v>
      </c>
      <c r="H22" s="79"/>
    </row>
    <row r="23" spans="1:8" ht="18" customHeight="1">
      <c r="A23" s="119">
        <v>11</v>
      </c>
      <c r="B23" s="112" t="e">
        <f>IF('様式4.3冷凍食品格付依頼書'!$B23="合　　計",'様式4.3冷凍食品格付依頼書'!$B23,(VLOOKUP('様式4.3冷凍食品格付依頼書'!$B23,銘柄ｺｰﾄﾞ,11,FALSE)))</f>
        <v>#N/A</v>
      </c>
      <c r="C23" s="113">
        <f>IF(ISERROR(VLOOKUP('様式4.3冷凍食品格付依頼書'!$B23,銘柄ｺｰﾄﾞ,10,FALSE)),"",IF(VLOOKUP('様式4.3冷凍食品格付依頼書'!$B23,銘柄ｺｰﾄﾞ,10,FALSE)="","",VLOOKUP('様式4.3冷凍食品格付依頼書'!$B23,銘柄ｺｰﾄﾞ,10,FALSE)))</f>
      </c>
      <c r="D23" s="114">
        <f>'様式4.3冷凍食品格付依頼書'!D23</f>
      </c>
      <c r="E23" s="114">
        <f>'様式4.3冷凍食品格付依頼書'!E23</f>
      </c>
      <c r="F23" s="114">
        <f t="shared" si="0"/>
        <v>0</v>
      </c>
      <c r="G23" s="115">
        <f>'様式4.3冷凍食品格付依頼書'!G23</f>
        <v>0</v>
      </c>
      <c r="H23" s="79"/>
    </row>
    <row r="24" spans="1:8" ht="18" customHeight="1">
      <c r="A24" s="119">
        <v>12</v>
      </c>
      <c r="B24" s="112" t="e">
        <f>IF('様式4.3冷凍食品格付依頼書'!$B24="合　　計",'様式4.3冷凍食品格付依頼書'!$B24,(VLOOKUP('様式4.3冷凍食品格付依頼書'!$B24,銘柄ｺｰﾄﾞ,11,FALSE)))</f>
        <v>#N/A</v>
      </c>
      <c r="C24" s="113">
        <f>IF(ISERROR(VLOOKUP('様式4.3冷凍食品格付依頼書'!$B24,銘柄ｺｰﾄﾞ,10,FALSE)),"",IF(VLOOKUP('様式4.3冷凍食品格付依頼書'!$B24,銘柄ｺｰﾄﾞ,10,FALSE)="","",VLOOKUP('様式4.3冷凍食品格付依頼書'!$B24,銘柄ｺｰﾄﾞ,10,FALSE)))</f>
      </c>
      <c r="D24" s="114">
        <f>'様式4.3冷凍食品格付依頼書'!D24</f>
      </c>
      <c r="E24" s="114">
        <f>'様式4.3冷凍食品格付依頼書'!E24</f>
      </c>
      <c r="F24" s="114">
        <f t="shared" si="0"/>
        <v>0</v>
      </c>
      <c r="G24" s="115">
        <f>'様式4.3冷凍食品格付依頼書'!G24</f>
        <v>0</v>
      </c>
      <c r="H24" s="79"/>
    </row>
    <row r="25" spans="1:8" ht="18" customHeight="1">
      <c r="A25" s="119">
        <v>13</v>
      </c>
      <c r="B25" s="112" t="e">
        <f>IF('様式4.3冷凍食品格付依頼書'!$B25="合　　計",'様式4.3冷凍食品格付依頼書'!$B25,(VLOOKUP('様式4.3冷凍食品格付依頼書'!$B25,銘柄ｺｰﾄﾞ,11,FALSE)))</f>
        <v>#N/A</v>
      </c>
      <c r="C25" s="113">
        <f>IF(ISERROR(VLOOKUP('様式4.3冷凍食品格付依頼書'!$B25,銘柄ｺｰﾄﾞ,10,FALSE)),"",IF(VLOOKUP('様式4.3冷凍食品格付依頼書'!$B25,銘柄ｺｰﾄﾞ,10,FALSE)="","",VLOOKUP('様式4.3冷凍食品格付依頼書'!$B25,銘柄ｺｰﾄﾞ,10,FALSE)))</f>
      </c>
      <c r="D25" s="114">
        <f>'様式4.3冷凍食品格付依頼書'!D25</f>
      </c>
      <c r="E25" s="114">
        <f>'様式4.3冷凍食品格付依頼書'!E25</f>
      </c>
      <c r="F25" s="114">
        <f t="shared" si="0"/>
        <v>0</v>
      </c>
      <c r="G25" s="115">
        <f>'様式4.3冷凍食品格付依頼書'!G25</f>
        <v>0</v>
      </c>
      <c r="H25" s="79"/>
    </row>
    <row r="26" spans="1:8" ht="18" customHeight="1">
      <c r="A26" s="119">
        <v>14</v>
      </c>
      <c r="B26" s="112" t="e">
        <f>IF('様式4.3冷凍食品格付依頼書'!$B26="合　　計",'様式4.3冷凍食品格付依頼書'!$B26,(VLOOKUP('様式4.3冷凍食品格付依頼書'!$B26,銘柄ｺｰﾄﾞ,11,FALSE)))</f>
        <v>#N/A</v>
      </c>
      <c r="C26" s="113">
        <f>IF(ISERROR(VLOOKUP('様式4.3冷凍食品格付依頼書'!$B26,銘柄ｺｰﾄﾞ,10,FALSE)),"",IF(VLOOKUP('様式4.3冷凍食品格付依頼書'!$B26,銘柄ｺｰﾄﾞ,10,FALSE)="","",VLOOKUP('様式4.3冷凍食品格付依頼書'!$B26,銘柄ｺｰﾄﾞ,10,FALSE)))</f>
      </c>
      <c r="D26" s="114">
        <f>'様式4.3冷凍食品格付依頼書'!D26</f>
      </c>
      <c r="E26" s="114">
        <f>'様式4.3冷凍食品格付依頼書'!E26</f>
      </c>
      <c r="F26" s="114">
        <f t="shared" si="0"/>
        <v>0</v>
      </c>
      <c r="G26" s="115">
        <f>'様式4.3冷凍食品格付依頼書'!G26</f>
        <v>0</v>
      </c>
      <c r="H26" s="79"/>
    </row>
    <row r="27" spans="1:8" ht="18" customHeight="1">
      <c r="A27" s="119">
        <v>15</v>
      </c>
      <c r="B27" s="112" t="e">
        <f>IF('様式4.3冷凍食品格付依頼書'!$B27="合　　計",'様式4.3冷凍食品格付依頼書'!$B27,(VLOOKUP('様式4.3冷凍食品格付依頼書'!$B27,銘柄ｺｰﾄﾞ,11,FALSE)))</f>
        <v>#N/A</v>
      </c>
      <c r="C27" s="113">
        <f>IF(ISERROR(VLOOKUP('様式4.3冷凍食品格付依頼書'!$B27,銘柄ｺｰﾄﾞ,10,FALSE)),"",IF(VLOOKUP('様式4.3冷凍食品格付依頼書'!$B27,銘柄ｺｰﾄﾞ,10,FALSE)="","",VLOOKUP('様式4.3冷凍食品格付依頼書'!$B27,銘柄ｺｰﾄﾞ,10,FALSE)))</f>
      </c>
      <c r="D27" s="114">
        <f>'様式4.3冷凍食品格付依頼書'!D27</f>
      </c>
      <c r="E27" s="114">
        <f>'様式4.3冷凍食品格付依頼書'!E27</f>
      </c>
      <c r="F27" s="114">
        <f t="shared" si="0"/>
        <v>0</v>
      </c>
      <c r="G27" s="115">
        <f>'様式4.3冷凍食品格付依頼書'!G27</f>
        <v>0</v>
      </c>
      <c r="H27" s="79"/>
    </row>
    <row r="28" spans="1:8" ht="18" customHeight="1">
      <c r="A28" s="119">
        <v>16</v>
      </c>
      <c r="B28" s="112" t="e">
        <f>IF('様式4.3冷凍食品格付依頼書'!$B28="合　　計",'様式4.3冷凍食品格付依頼書'!$B28,(VLOOKUP('様式4.3冷凍食品格付依頼書'!$B28,銘柄ｺｰﾄﾞ,11,FALSE)))</f>
        <v>#N/A</v>
      </c>
      <c r="C28" s="113">
        <f>IF(ISERROR(VLOOKUP('様式4.3冷凍食品格付依頼書'!$B28,銘柄ｺｰﾄﾞ,10,FALSE)),"",IF(VLOOKUP('様式4.3冷凍食品格付依頼書'!$B28,銘柄ｺｰﾄﾞ,10,FALSE)="","",VLOOKUP('様式4.3冷凍食品格付依頼書'!$B28,銘柄ｺｰﾄﾞ,10,FALSE)))</f>
      </c>
      <c r="D28" s="114">
        <f>'様式4.3冷凍食品格付依頼書'!D28</f>
      </c>
      <c r="E28" s="114">
        <f>'様式4.3冷凍食品格付依頼書'!E28</f>
      </c>
      <c r="F28" s="114">
        <f t="shared" si="0"/>
        <v>0</v>
      </c>
      <c r="G28" s="115">
        <f>'様式4.3冷凍食品格付依頼書'!G28</f>
        <v>0</v>
      </c>
      <c r="H28" s="79"/>
    </row>
    <row r="29" spans="1:8" ht="18" customHeight="1">
      <c r="A29" s="119">
        <v>17</v>
      </c>
      <c r="B29" s="112" t="e">
        <f>IF('様式4.3冷凍食品格付依頼書'!$B29="合　　計",'様式4.3冷凍食品格付依頼書'!$B29,(VLOOKUP('様式4.3冷凍食品格付依頼書'!$B29,銘柄ｺｰﾄﾞ,11,FALSE)))</f>
        <v>#N/A</v>
      </c>
      <c r="C29" s="113">
        <f>IF(ISERROR(VLOOKUP('様式4.3冷凍食品格付依頼書'!$B29,銘柄ｺｰﾄﾞ,10,FALSE)),"",IF(VLOOKUP('様式4.3冷凍食品格付依頼書'!$B29,銘柄ｺｰﾄﾞ,10,FALSE)="","",VLOOKUP('様式4.3冷凍食品格付依頼書'!$B29,銘柄ｺｰﾄﾞ,10,FALSE)))</f>
      </c>
      <c r="D29" s="114">
        <f>'様式4.3冷凍食品格付依頼書'!D29</f>
      </c>
      <c r="E29" s="114">
        <f>'様式4.3冷凍食品格付依頼書'!E29</f>
      </c>
      <c r="F29" s="114">
        <f t="shared" si="0"/>
        <v>0</v>
      </c>
      <c r="G29" s="115">
        <f>'様式4.3冷凍食品格付依頼書'!G29</f>
        <v>0</v>
      </c>
      <c r="H29" s="79"/>
    </row>
    <row r="30" spans="1:8" ht="18" customHeight="1">
      <c r="A30" s="119">
        <v>18</v>
      </c>
      <c r="B30" s="112" t="e">
        <f>IF('様式4.3冷凍食品格付依頼書'!$B30="合　　計",'様式4.3冷凍食品格付依頼書'!$B30,(VLOOKUP('様式4.3冷凍食品格付依頼書'!$B30,銘柄ｺｰﾄﾞ,11,FALSE)))</f>
        <v>#N/A</v>
      </c>
      <c r="C30" s="113">
        <f>IF(ISERROR(VLOOKUP('様式4.3冷凍食品格付依頼書'!$B30,銘柄ｺｰﾄﾞ,10,FALSE)),"",IF(VLOOKUP('様式4.3冷凍食品格付依頼書'!$B30,銘柄ｺｰﾄﾞ,10,FALSE)="","",VLOOKUP('様式4.3冷凍食品格付依頼書'!$B30,銘柄ｺｰﾄﾞ,10,FALSE)))</f>
      </c>
      <c r="D30" s="114">
        <f>'様式4.3冷凍食品格付依頼書'!D30</f>
      </c>
      <c r="E30" s="114">
        <f>'様式4.3冷凍食品格付依頼書'!E30</f>
      </c>
      <c r="F30" s="114">
        <f t="shared" si="0"/>
        <v>0</v>
      </c>
      <c r="G30" s="115">
        <f>'様式4.3冷凍食品格付依頼書'!G30</f>
        <v>0</v>
      </c>
      <c r="H30" s="79"/>
    </row>
    <row r="31" spans="1:8" ht="18" customHeight="1">
      <c r="A31" s="119">
        <v>19</v>
      </c>
      <c r="B31" s="112" t="e">
        <f>IF('様式4.3冷凍食品格付依頼書'!$B31="合　　計",'様式4.3冷凍食品格付依頼書'!$B31,(VLOOKUP('様式4.3冷凍食品格付依頼書'!$B31,銘柄ｺｰﾄﾞ,11,FALSE)))</f>
        <v>#N/A</v>
      </c>
      <c r="C31" s="113">
        <f>IF(ISERROR(VLOOKUP('様式4.3冷凍食品格付依頼書'!$B31,銘柄ｺｰﾄﾞ,10,FALSE)),"",IF(VLOOKUP('様式4.3冷凍食品格付依頼書'!$B31,銘柄ｺｰﾄﾞ,10,FALSE)="","",VLOOKUP('様式4.3冷凍食品格付依頼書'!$B31,銘柄ｺｰﾄﾞ,10,FALSE)))</f>
      </c>
      <c r="D31" s="114">
        <f>'様式4.3冷凍食品格付依頼書'!D31</f>
      </c>
      <c r="E31" s="114">
        <f>'様式4.3冷凍食品格付依頼書'!E31</f>
      </c>
      <c r="F31" s="114">
        <f t="shared" si="0"/>
        <v>0</v>
      </c>
      <c r="G31" s="115">
        <f>'様式4.3冷凍食品格付依頼書'!G31</f>
        <v>0</v>
      </c>
      <c r="H31" s="79"/>
    </row>
    <row r="32" spans="1:8" ht="18" customHeight="1">
      <c r="A32" s="119">
        <v>20</v>
      </c>
      <c r="B32" s="112" t="e">
        <f>IF('様式4.3冷凍食品格付依頼書'!$B32="合　　計",'様式4.3冷凍食品格付依頼書'!$B32,(VLOOKUP('様式4.3冷凍食品格付依頼書'!$B32,銘柄ｺｰﾄﾞ,11,FALSE)))</f>
        <v>#N/A</v>
      </c>
      <c r="C32" s="113">
        <f>IF(ISERROR(VLOOKUP('様式4.3冷凍食品格付依頼書'!$B32,銘柄ｺｰﾄﾞ,10,FALSE)),"",IF(VLOOKUP('様式4.3冷凍食品格付依頼書'!$B32,銘柄ｺｰﾄﾞ,10,FALSE)="","",VLOOKUP('様式4.3冷凍食品格付依頼書'!$B32,銘柄ｺｰﾄﾞ,10,FALSE)))</f>
      </c>
      <c r="D32" s="114">
        <f>'様式4.3冷凍食品格付依頼書'!D32</f>
      </c>
      <c r="E32" s="114">
        <f>'様式4.3冷凍食品格付依頼書'!E32</f>
      </c>
      <c r="F32" s="114">
        <f t="shared" si="0"/>
        <v>0</v>
      </c>
      <c r="G32" s="115">
        <f>'様式4.3冷凍食品格付依頼書'!G32</f>
        <v>0</v>
      </c>
      <c r="H32" s="79"/>
    </row>
    <row r="33" spans="1:8" ht="18" customHeight="1">
      <c r="A33" s="119">
        <v>21</v>
      </c>
      <c r="B33" s="112" t="e">
        <f>IF('様式4.3冷凍食品格付依頼書'!$B33="合　　計",'様式4.3冷凍食品格付依頼書'!$B33,(VLOOKUP('様式4.3冷凍食品格付依頼書'!$B33,銘柄ｺｰﾄﾞ,11,FALSE)))</f>
        <v>#N/A</v>
      </c>
      <c r="C33" s="113">
        <f>IF(ISERROR(VLOOKUP('様式4.3冷凍食品格付依頼書'!$B33,銘柄ｺｰﾄﾞ,10,FALSE)),"",IF(VLOOKUP('様式4.3冷凍食品格付依頼書'!$B33,銘柄ｺｰﾄﾞ,10,FALSE)="","",VLOOKUP('様式4.3冷凍食品格付依頼書'!$B33,銘柄ｺｰﾄﾞ,10,FALSE)))</f>
      </c>
      <c r="D33" s="114">
        <f>'様式4.3冷凍食品格付依頼書'!D33</f>
      </c>
      <c r="E33" s="114">
        <f>'様式4.3冷凍食品格付依頼書'!E33</f>
      </c>
      <c r="F33" s="114">
        <f t="shared" si="0"/>
        <v>0</v>
      </c>
      <c r="G33" s="115">
        <f>'様式4.3冷凍食品格付依頼書'!G33</f>
        <v>0</v>
      </c>
      <c r="H33" s="79"/>
    </row>
    <row r="34" spans="1:8" ht="18" customHeight="1">
      <c r="A34" s="119">
        <v>22</v>
      </c>
      <c r="B34" s="112" t="e">
        <f>IF('様式4.3冷凍食品格付依頼書'!$B34="合　　計",'様式4.3冷凍食品格付依頼書'!$B34,(VLOOKUP('様式4.3冷凍食品格付依頼書'!$B34,銘柄ｺｰﾄﾞ,11,FALSE)))</f>
        <v>#N/A</v>
      </c>
      <c r="C34" s="113">
        <f>IF(ISERROR(VLOOKUP('様式4.3冷凍食品格付依頼書'!$B34,銘柄ｺｰﾄﾞ,10,FALSE)),"",IF(VLOOKUP('様式4.3冷凍食品格付依頼書'!$B34,銘柄ｺｰﾄﾞ,10,FALSE)="","",VLOOKUP('様式4.3冷凍食品格付依頼書'!$B34,銘柄ｺｰﾄﾞ,10,FALSE)))</f>
      </c>
      <c r="D34" s="114">
        <f>'様式4.3冷凍食品格付依頼書'!D34</f>
      </c>
      <c r="E34" s="114">
        <f>'様式4.3冷凍食品格付依頼書'!E34</f>
      </c>
      <c r="F34" s="114">
        <f t="shared" si="0"/>
        <v>0</v>
      </c>
      <c r="G34" s="115">
        <f>'様式4.3冷凍食品格付依頼書'!G34</f>
        <v>0</v>
      </c>
      <c r="H34" s="79"/>
    </row>
    <row r="35" spans="1:8" ht="18" customHeight="1">
      <c r="A35" s="119">
        <v>23</v>
      </c>
      <c r="B35" s="112" t="e">
        <f>IF('様式4.3冷凍食品格付依頼書'!$B35="合　　計",'様式4.3冷凍食品格付依頼書'!$B35,(VLOOKUP('様式4.3冷凍食品格付依頼書'!$B35,銘柄ｺｰﾄﾞ,11,FALSE)))</f>
        <v>#N/A</v>
      </c>
      <c r="C35" s="113">
        <f>IF(ISERROR(VLOOKUP('様式4.3冷凍食品格付依頼書'!$B35,銘柄ｺｰﾄﾞ,10,FALSE)),"",IF(VLOOKUP('様式4.3冷凍食品格付依頼書'!$B35,銘柄ｺｰﾄﾞ,10,FALSE)="","",VLOOKUP('様式4.3冷凍食品格付依頼書'!$B35,銘柄ｺｰﾄﾞ,10,FALSE)))</f>
      </c>
      <c r="D35" s="114">
        <f>'様式4.3冷凍食品格付依頼書'!D35</f>
      </c>
      <c r="E35" s="114">
        <f>'様式4.3冷凍食品格付依頼書'!E35</f>
      </c>
      <c r="F35" s="114">
        <f t="shared" si="0"/>
        <v>0</v>
      </c>
      <c r="G35" s="115">
        <f>'様式4.3冷凍食品格付依頼書'!G35</f>
        <v>0</v>
      </c>
      <c r="H35" s="79"/>
    </row>
    <row r="36" spans="1:8" ht="18" customHeight="1">
      <c r="A36" s="119">
        <v>24</v>
      </c>
      <c r="B36" s="112" t="e">
        <f>IF('様式4.3冷凍食品格付依頼書'!$B36="合　　計",'様式4.3冷凍食品格付依頼書'!$B36,(VLOOKUP('様式4.3冷凍食品格付依頼書'!$B36,銘柄ｺｰﾄﾞ,11,FALSE)))</f>
        <v>#N/A</v>
      </c>
      <c r="C36" s="113">
        <f>IF(ISERROR(VLOOKUP('様式4.3冷凍食品格付依頼書'!$B36,銘柄ｺｰﾄﾞ,10,FALSE)),"",IF(VLOOKUP('様式4.3冷凍食品格付依頼書'!$B36,銘柄ｺｰﾄﾞ,10,FALSE)="","",VLOOKUP('様式4.3冷凍食品格付依頼書'!$B36,銘柄ｺｰﾄﾞ,10,FALSE)))</f>
      </c>
      <c r="D36" s="114">
        <f>'様式4.3冷凍食品格付依頼書'!D36</f>
      </c>
      <c r="E36" s="114">
        <f>'様式4.3冷凍食品格付依頼書'!E36</f>
      </c>
      <c r="F36" s="114">
        <f t="shared" si="0"/>
        <v>0</v>
      </c>
      <c r="G36" s="115">
        <f>'様式4.3冷凍食品格付依頼書'!G36</f>
        <v>0</v>
      </c>
      <c r="H36" s="79"/>
    </row>
    <row r="37" spans="1:8" ht="18" customHeight="1">
      <c r="A37" s="119">
        <v>25</v>
      </c>
      <c r="B37" s="112" t="e">
        <f>IF('様式4.3冷凍食品格付依頼書'!$B37="合　　計",'様式4.3冷凍食品格付依頼書'!$B37,(VLOOKUP('様式4.3冷凍食品格付依頼書'!$B37,銘柄ｺｰﾄﾞ,11,FALSE)))</f>
        <v>#N/A</v>
      </c>
      <c r="C37" s="113">
        <f>IF(ISERROR(VLOOKUP('様式4.3冷凍食品格付依頼書'!$B37,銘柄ｺｰﾄﾞ,10,FALSE)),"",IF(VLOOKUP('様式4.3冷凍食品格付依頼書'!$B37,銘柄ｺｰﾄﾞ,10,FALSE)="","",VLOOKUP('様式4.3冷凍食品格付依頼書'!$B37,銘柄ｺｰﾄﾞ,10,FALSE)))</f>
      </c>
      <c r="D37" s="114">
        <f>'様式4.3冷凍食品格付依頼書'!D37</f>
      </c>
      <c r="E37" s="114">
        <f>'様式4.3冷凍食品格付依頼書'!E37</f>
      </c>
      <c r="F37" s="114">
        <f t="shared" si="0"/>
        <v>0</v>
      </c>
      <c r="G37" s="115">
        <f>'様式4.3冷凍食品格付依頼書'!G37</f>
        <v>0</v>
      </c>
      <c r="H37" s="79"/>
    </row>
    <row r="38" spans="1:8" ht="18" customHeight="1">
      <c r="A38" s="119">
        <v>26</v>
      </c>
      <c r="B38" s="112" t="e">
        <f>IF('様式4.3冷凍食品格付依頼書'!$B38="合　　計",'様式4.3冷凍食品格付依頼書'!$B38,(VLOOKUP('様式4.3冷凍食品格付依頼書'!$B38,銘柄ｺｰﾄﾞ,11,FALSE)))</f>
        <v>#N/A</v>
      </c>
      <c r="C38" s="113">
        <f>IF(ISERROR(VLOOKUP('様式4.3冷凍食品格付依頼書'!$B38,銘柄ｺｰﾄﾞ,10,FALSE)),"",IF(VLOOKUP('様式4.3冷凍食品格付依頼書'!$B38,銘柄ｺｰﾄﾞ,10,FALSE)="","",VLOOKUP('様式4.3冷凍食品格付依頼書'!$B38,銘柄ｺｰﾄﾞ,10,FALSE)))</f>
      </c>
      <c r="D38" s="114">
        <f>'様式4.3冷凍食品格付依頼書'!D38</f>
      </c>
      <c r="E38" s="114">
        <f>'様式4.3冷凍食品格付依頼書'!E38</f>
      </c>
      <c r="F38" s="114">
        <f t="shared" si="0"/>
        <v>0</v>
      </c>
      <c r="G38" s="115">
        <f>'様式4.3冷凍食品格付依頼書'!G38</f>
        <v>0</v>
      </c>
      <c r="H38" s="79"/>
    </row>
    <row r="39" spans="1:8" ht="18" customHeight="1">
      <c r="A39" s="119">
        <v>27</v>
      </c>
      <c r="B39" s="112" t="e">
        <f>IF('様式4.3冷凍食品格付依頼書'!$B39="合　　計",'様式4.3冷凍食品格付依頼書'!$B39,(VLOOKUP('様式4.3冷凍食品格付依頼書'!$B39,銘柄ｺｰﾄﾞ,11,FALSE)))</f>
        <v>#N/A</v>
      </c>
      <c r="C39" s="113">
        <f>IF(ISERROR(VLOOKUP('様式4.3冷凍食品格付依頼書'!$B39,銘柄ｺｰﾄﾞ,10,FALSE)),"",IF(VLOOKUP('様式4.3冷凍食品格付依頼書'!$B39,銘柄ｺｰﾄﾞ,10,FALSE)="","",VLOOKUP('様式4.3冷凍食品格付依頼書'!$B39,銘柄ｺｰﾄﾞ,10,FALSE)))</f>
      </c>
      <c r="D39" s="114">
        <f>'様式4.3冷凍食品格付依頼書'!D39</f>
      </c>
      <c r="E39" s="114">
        <f>'様式4.3冷凍食品格付依頼書'!E39</f>
      </c>
      <c r="F39" s="114">
        <f t="shared" si="0"/>
        <v>0</v>
      </c>
      <c r="G39" s="115">
        <f>'様式4.3冷凍食品格付依頼書'!G39</f>
        <v>0</v>
      </c>
      <c r="H39" s="79"/>
    </row>
    <row r="40" spans="1:8" ht="18" customHeight="1">
      <c r="A40" s="119">
        <v>28</v>
      </c>
      <c r="B40" s="112" t="e">
        <f>IF('様式4.3冷凍食品格付依頼書'!$B40="合　　計",'様式4.3冷凍食品格付依頼書'!$B40,(VLOOKUP('様式4.3冷凍食品格付依頼書'!$B40,銘柄ｺｰﾄﾞ,11,FALSE)))</f>
        <v>#N/A</v>
      </c>
      <c r="C40" s="113">
        <f>IF(ISERROR(VLOOKUP('様式4.3冷凍食品格付依頼書'!$B40,銘柄ｺｰﾄﾞ,10,FALSE)),"",IF(VLOOKUP('様式4.3冷凍食品格付依頼書'!$B40,銘柄ｺｰﾄﾞ,10,FALSE)="","",VLOOKUP('様式4.3冷凍食品格付依頼書'!$B40,銘柄ｺｰﾄﾞ,10,FALSE)))</f>
      </c>
      <c r="D40" s="114">
        <f>'様式4.3冷凍食品格付依頼書'!D40</f>
      </c>
      <c r="E40" s="114">
        <f>'様式4.3冷凍食品格付依頼書'!E40</f>
      </c>
      <c r="F40" s="114">
        <f t="shared" si="0"/>
        <v>0</v>
      </c>
      <c r="G40" s="115">
        <f>'様式4.3冷凍食品格付依頼書'!G40</f>
        <v>0</v>
      </c>
      <c r="H40" s="79"/>
    </row>
    <row r="41" spans="1:8" ht="18" customHeight="1">
      <c r="A41" s="119">
        <v>29</v>
      </c>
      <c r="B41" s="112" t="e">
        <f>IF('様式4.3冷凍食品格付依頼書'!$B41="合　　計",'様式4.3冷凍食品格付依頼書'!$B41,(VLOOKUP('様式4.3冷凍食品格付依頼書'!$B41,銘柄ｺｰﾄﾞ,11,FALSE)))</f>
        <v>#N/A</v>
      </c>
      <c r="C41" s="113">
        <f>IF(ISERROR(VLOOKUP('様式4.3冷凍食品格付依頼書'!$B41,銘柄ｺｰﾄﾞ,10,FALSE)),"",IF(VLOOKUP('様式4.3冷凍食品格付依頼書'!$B41,銘柄ｺｰﾄﾞ,10,FALSE)="","",VLOOKUP('様式4.3冷凍食品格付依頼書'!$B41,銘柄ｺｰﾄﾞ,10,FALSE)))</f>
      </c>
      <c r="D41" s="114">
        <f>'様式4.3冷凍食品格付依頼書'!D41</f>
      </c>
      <c r="E41" s="114">
        <f>'様式4.3冷凍食品格付依頼書'!E41</f>
      </c>
      <c r="F41" s="114">
        <f t="shared" si="0"/>
        <v>0</v>
      </c>
      <c r="G41" s="115">
        <f>'様式4.3冷凍食品格付依頼書'!G41</f>
        <v>0</v>
      </c>
      <c r="H41" s="79"/>
    </row>
    <row r="42" spans="1:8" ht="18" customHeight="1">
      <c r="A42" s="119">
        <v>30</v>
      </c>
      <c r="B42" s="112" t="e">
        <f>IF('様式4.3冷凍食品格付依頼書'!$B42="合　　計",'様式4.3冷凍食品格付依頼書'!$B42,(VLOOKUP('様式4.3冷凍食品格付依頼書'!$B42,銘柄ｺｰﾄﾞ,11,FALSE)))</f>
        <v>#N/A</v>
      </c>
      <c r="C42" s="113">
        <f>IF(ISERROR(VLOOKUP('様式4.3冷凍食品格付依頼書'!$B42,銘柄ｺｰﾄﾞ,10,FALSE)),"",IF(VLOOKUP('様式4.3冷凍食品格付依頼書'!$B42,銘柄ｺｰﾄﾞ,10,FALSE)="","",VLOOKUP('様式4.3冷凍食品格付依頼書'!$B42,銘柄ｺｰﾄﾞ,10,FALSE)))</f>
      </c>
      <c r="D42" s="114">
        <f>'様式4.3冷凍食品格付依頼書'!D42</f>
      </c>
      <c r="E42" s="114">
        <f>'様式4.3冷凍食品格付依頼書'!E42</f>
      </c>
      <c r="F42" s="114">
        <f t="shared" si="0"/>
        <v>0</v>
      </c>
      <c r="G42" s="115">
        <f>'様式4.3冷凍食品格付依頼書'!G42</f>
        <v>0</v>
      </c>
      <c r="H42" s="79"/>
    </row>
    <row r="43" spans="1:8" ht="18" customHeight="1">
      <c r="A43" s="119">
        <v>31</v>
      </c>
      <c r="B43" s="112" t="e">
        <f>IF('様式4.3冷凍食品格付依頼書'!$B43="合　　計",'様式4.3冷凍食品格付依頼書'!$B43,(VLOOKUP('様式4.3冷凍食品格付依頼書'!$B43,銘柄ｺｰﾄﾞ,11,FALSE)))</f>
        <v>#N/A</v>
      </c>
      <c r="C43" s="113">
        <f>IF(ISERROR(VLOOKUP('様式4.3冷凍食品格付依頼書'!$B43,銘柄ｺｰﾄﾞ,10,FALSE)),"",IF(VLOOKUP('様式4.3冷凍食品格付依頼書'!$B43,銘柄ｺｰﾄﾞ,10,FALSE)="","",VLOOKUP('様式4.3冷凍食品格付依頼書'!$B43,銘柄ｺｰﾄﾞ,10,FALSE)))</f>
      </c>
      <c r="D43" s="114">
        <f>'様式4.3冷凍食品格付依頼書'!D43</f>
      </c>
      <c r="E43" s="114">
        <f>'様式4.3冷凍食品格付依頼書'!E43</f>
      </c>
      <c r="F43" s="114">
        <f t="shared" si="0"/>
        <v>0</v>
      </c>
      <c r="G43" s="115">
        <f>'様式4.3冷凍食品格付依頼書'!G43</f>
        <v>0</v>
      </c>
      <c r="H43" s="79"/>
    </row>
    <row r="44" spans="1:8" ht="18" customHeight="1">
      <c r="A44" s="119">
        <v>32</v>
      </c>
      <c r="B44" s="112" t="e">
        <f>IF('様式4.3冷凍食品格付依頼書'!$B44="合　　計",'様式4.3冷凍食品格付依頼書'!$B44,(VLOOKUP('様式4.3冷凍食品格付依頼書'!$B44,銘柄ｺｰﾄﾞ,11,FALSE)))</f>
        <v>#N/A</v>
      </c>
      <c r="C44" s="113">
        <f>IF(ISERROR(VLOOKUP('様式4.3冷凍食品格付依頼書'!$B44,銘柄ｺｰﾄﾞ,10,FALSE)),"",IF(VLOOKUP('様式4.3冷凍食品格付依頼書'!$B44,銘柄ｺｰﾄﾞ,10,FALSE)="","",VLOOKUP('様式4.3冷凍食品格付依頼書'!$B44,銘柄ｺｰﾄﾞ,10,FALSE)))</f>
      </c>
      <c r="D44" s="114">
        <f>'様式4.3冷凍食品格付依頼書'!D44</f>
      </c>
      <c r="E44" s="114">
        <f>'様式4.3冷凍食品格付依頼書'!E44</f>
      </c>
      <c r="F44" s="114">
        <f t="shared" si="0"/>
        <v>0</v>
      </c>
      <c r="G44" s="115">
        <f>'様式4.3冷凍食品格付依頼書'!G44</f>
        <v>0</v>
      </c>
      <c r="H44" s="79"/>
    </row>
    <row r="45" spans="1:8" ht="18" customHeight="1">
      <c r="A45" s="119">
        <v>33</v>
      </c>
      <c r="B45" s="112" t="e">
        <f>IF('様式4.3冷凍食品格付依頼書'!$B45="合　　計",'様式4.3冷凍食品格付依頼書'!$B45,(VLOOKUP('様式4.3冷凍食品格付依頼書'!$B45,銘柄ｺｰﾄﾞ,11,FALSE)))</f>
        <v>#N/A</v>
      </c>
      <c r="C45" s="113">
        <f>IF(ISERROR(VLOOKUP('様式4.3冷凍食品格付依頼書'!$B45,銘柄ｺｰﾄﾞ,10,FALSE)),"",IF(VLOOKUP('様式4.3冷凍食品格付依頼書'!$B45,銘柄ｺｰﾄﾞ,10,FALSE)="","",VLOOKUP('様式4.3冷凍食品格付依頼書'!$B45,銘柄ｺｰﾄﾞ,10,FALSE)))</f>
      </c>
      <c r="D45" s="114">
        <f>'様式4.3冷凍食品格付依頼書'!D45</f>
      </c>
      <c r="E45" s="114">
        <f>'様式4.3冷凍食品格付依頼書'!E45</f>
      </c>
      <c r="F45" s="114">
        <f t="shared" si="0"/>
        <v>0</v>
      </c>
      <c r="G45" s="115">
        <f>'様式4.3冷凍食品格付依頼書'!G45</f>
        <v>0</v>
      </c>
      <c r="H45" s="79"/>
    </row>
    <row r="46" spans="1:8" ht="19.5" customHeight="1">
      <c r="A46" s="119">
        <v>34</v>
      </c>
      <c r="B46" s="112" t="e">
        <f>IF('様式4.3冷凍食品格付依頼書'!$B46="合　　計",'様式4.3冷凍食品格付依頼書'!$B46,(VLOOKUP('様式4.3冷凍食品格付依頼書'!$B46,銘柄ｺｰﾄﾞ,11,FALSE)))</f>
        <v>#N/A</v>
      </c>
      <c r="C46" s="113">
        <f>IF(ISERROR(VLOOKUP('様式4.3冷凍食品格付依頼書'!$B46,銘柄ｺｰﾄﾞ,10,FALSE)),"",IF(VLOOKUP('様式4.3冷凍食品格付依頼書'!$B46,銘柄ｺｰﾄﾞ,10,FALSE)="","",VLOOKUP('様式4.3冷凍食品格付依頼書'!$B46,銘柄ｺｰﾄﾞ,10,FALSE)))</f>
      </c>
      <c r="D46" s="114">
        <f>'様式4.3冷凍食品格付依頼書'!D46</f>
      </c>
      <c r="E46" s="114">
        <f>'様式4.3冷凍食品格付依頼書'!E46</f>
      </c>
      <c r="F46" s="114">
        <f t="shared" si="0"/>
        <v>0</v>
      </c>
      <c r="G46" s="116"/>
      <c r="H46" s="79"/>
    </row>
    <row r="47" spans="2:8" ht="13.5">
      <c r="B47" s="79"/>
      <c r="C47" s="79"/>
      <c r="D47" s="79"/>
      <c r="E47" s="79"/>
      <c r="F47" s="79"/>
      <c r="G47" s="79"/>
      <c r="H47" s="79"/>
    </row>
  </sheetData>
  <sheetProtection password="CC59" sheet="1" objects="1" scenarios="1" selectLockedCells="1"/>
  <mergeCells count="4">
    <mergeCell ref="C3:G3"/>
    <mergeCell ref="C6:G6"/>
    <mergeCell ref="C7:G7"/>
    <mergeCell ref="B8:G8"/>
  </mergeCells>
  <conditionalFormatting sqref="C6:G7">
    <cfRule type="cellIs" priority="1" dxfId="2" operator="equal" stopIfTrue="1">
      <formula>0</formula>
    </cfRule>
  </conditionalFormatting>
  <conditionalFormatting sqref="G13:G45">
    <cfRule type="cellIs" priority="2" dxfId="2" operator="equal" stopIfTrue="1">
      <formula>0</formula>
    </cfRule>
  </conditionalFormatting>
  <dataValidations count="2">
    <dataValidation type="whole" allowBlank="1" showInputMessage="1" showErrorMessage="1" imeMode="on" sqref="D13:E46">
      <formula1>0</formula1>
      <formula2>99999999</formula2>
    </dataValidation>
    <dataValidation allowBlank="1" showInputMessage="1" showErrorMessage="1" imeMode="on" sqref="F13:F46 G13:G45 B13:C46"/>
  </dataValidations>
  <printOptions/>
  <pageMargins left="0.5905511811023623" right="0.3937007874015748" top="0.3937007874015748" bottom="0.3937007874015748" header="0.5118110236220472" footer="0.1968503937007874"/>
  <pageSetup horizontalDpi="600" verticalDpi="600" orientation="portrait" paperSize="9" scale="95" r:id="rId1"/>
  <headerFooter alignWithMargins="0"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7"/>
  <sheetViews>
    <sheetView zoomScale="80" zoomScaleNormal="80" zoomScaleSheetLayoutView="70" zoomScalePageLayoutView="0" workbookViewId="0" topLeftCell="A1">
      <pane ySplit="3" topLeftCell="A25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3.8515625" style="55" bestFit="1" customWidth="1"/>
    <col min="2" max="2" width="11.8515625" style="55" customWidth="1"/>
    <col min="3" max="3" width="13.8515625" style="55" bestFit="1" customWidth="1"/>
    <col min="4" max="4" width="16.421875" style="55" customWidth="1"/>
    <col min="5" max="5" width="21.57421875" style="55" customWidth="1"/>
    <col min="6" max="6" width="13.8515625" style="55" bestFit="1" customWidth="1"/>
    <col min="7" max="7" width="6.00390625" style="55" customWidth="1"/>
    <col min="8" max="8" width="24.57421875" style="55" customWidth="1"/>
    <col min="9" max="9" width="20.57421875" style="55" customWidth="1"/>
    <col min="10" max="10" width="21.57421875" style="55" customWidth="1"/>
    <col min="11" max="11" width="13.8515625" style="55" bestFit="1" customWidth="1"/>
    <col min="12" max="16384" width="9.00390625" style="44" customWidth="1"/>
  </cols>
  <sheetData>
    <row r="1" spans="1:11" ht="18.75">
      <c r="A1" s="43"/>
      <c r="B1" s="42" t="s">
        <v>704</v>
      </c>
      <c r="C1" s="43"/>
      <c r="D1" s="43"/>
      <c r="E1" s="43"/>
      <c r="F1" s="43"/>
      <c r="G1" s="43"/>
      <c r="H1" s="43"/>
      <c r="I1" s="43"/>
      <c r="J1" s="43"/>
      <c r="K1" s="43"/>
    </row>
    <row r="2" spans="1:11" ht="19.5" thickBot="1">
      <c r="A2" s="43"/>
      <c r="B2" s="60" t="s">
        <v>705</v>
      </c>
      <c r="C2" s="43"/>
      <c r="D2" s="43"/>
      <c r="E2" s="43"/>
      <c r="F2" s="43"/>
      <c r="G2" s="43"/>
      <c r="H2" s="43"/>
      <c r="I2" s="43"/>
      <c r="J2" s="43"/>
      <c r="K2" s="43"/>
    </row>
    <row r="3" spans="1:11" ht="27">
      <c r="A3" s="46" t="s">
        <v>133</v>
      </c>
      <c r="B3" s="45" t="s">
        <v>129</v>
      </c>
      <c r="C3" s="46" t="s">
        <v>130</v>
      </c>
      <c r="D3" s="46" t="s">
        <v>131</v>
      </c>
      <c r="E3" s="46" t="s">
        <v>132</v>
      </c>
      <c r="F3" s="46" t="s">
        <v>133</v>
      </c>
      <c r="G3" s="61" t="s">
        <v>706</v>
      </c>
      <c r="H3" s="62" t="s">
        <v>707</v>
      </c>
      <c r="I3" s="46" t="s">
        <v>708</v>
      </c>
      <c r="J3" s="46" t="s">
        <v>709</v>
      </c>
      <c r="K3" s="46" t="s">
        <v>710</v>
      </c>
    </row>
    <row r="4" spans="1:11" ht="13.5">
      <c r="A4" s="48" t="s">
        <v>135</v>
      </c>
      <c r="B4" s="47" t="s">
        <v>663</v>
      </c>
      <c r="C4" s="48" t="s">
        <v>134</v>
      </c>
      <c r="D4" s="48" t="s">
        <v>8</v>
      </c>
      <c r="E4" s="48" t="s">
        <v>24</v>
      </c>
      <c r="F4" s="48" t="s">
        <v>135</v>
      </c>
      <c r="G4" s="63"/>
      <c r="H4" s="64" t="s">
        <v>134</v>
      </c>
      <c r="I4" s="48" t="s">
        <v>8</v>
      </c>
      <c r="J4" s="48" t="s">
        <v>24</v>
      </c>
      <c r="K4" s="48">
        <v>110101</v>
      </c>
    </row>
    <row r="5" spans="1:11" ht="13.5">
      <c r="A5" s="48" t="s">
        <v>136</v>
      </c>
      <c r="B5" s="49" t="s">
        <v>663</v>
      </c>
      <c r="C5" s="50" t="s">
        <v>134</v>
      </c>
      <c r="D5" s="50" t="s">
        <v>8</v>
      </c>
      <c r="E5" s="48" t="s">
        <v>25</v>
      </c>
      <c r="F5" s="48" t="s">
        <v>136</v>
      </c>
      <c r="G5" s="63"/>
      <c r="H5" s="64" t="s">
        <v>134</v>
      </c>
      <c r="I5" s="48" t="s">
        <v>8</v>
      </c>
      <c r="J5" s="48" t="s">
        <v>25</v>
      </c>
      <c r="K5" s="48">
        <v>110102</v>
      </c>
    </row>
    <row r="6" spans="1:11" ht="13.5">
      <c r="A6" s="48" t="s">
        <v>138</v>
      </c>
      <c r="B6" s="49" t="s">
        <v>663</v>
      </c>
      <c r="C6" s="50" t="s">
        <v>134</v>
      </c>
      <c r="D6" s="48" t="s">
        <v>137</v>
      </c>
      <c r="E6" s="48" t="s">
        <v>137</v>
      </c>
      <c r="F6" s="48" t="s">
        <v>138</v>
      </c>
      <c r="G6" s="63"/>
      <c r="H6" s="64" t="s">
        <v>134</v>
      </c>
      <c r="I6" s="48" t="s">
        <v>711</v>
      </c>
      <c r="J6" s="48" t="s">
        <v>712</v>
      </c>
      <c r="K6" s="48">
        <v>110201</v>
      </c>
    </row>
    <row r="7" spans="1:11" ht="13.5">
      <c r="A7" s="48" t="s">
        <v>140</v>
      </c>
      <c r="B7" s="49" t="s">
        <v>663</v>
      </c>
      <c r="C7" s="50" t="s">
        <v>134</v>
      </c>
      <c r="D7" s="48" t="s">
        <v>139</v>
      </c>
      <c r="E7" s="48" t="s">
        <v>139</v>
      </c>
      <c r="F7" s="48" t="s">
        <v>140</v>
      </c>
      <c r="G7" s="63"/>
      <c r="H7" s="64" t="s">
        <v>134</v>
      </c>
      <c r="I7" s="48" t="s">
        <v>713</v>
      </c>
      <c r="J7" s="48" t="s">
        <v>714</v>
      </c>
      <c r="K7" s="48">
        <v>110310</v>
      </c>
    </row>
    <row r="8" spans="1:11" ht="13.5">
      <c r="A8" s="48" t="s">
        <v>141</v>
      </c>
      <c r="B8" s="49" t="s">
        <v>663</v>
      </c>
      <c r="C8" s="50" t="s">
        <v>134</v>
      </c>
      <c r="D8" s="48" t="s">
        <v>26</v>
      </c>
      <c r="E8" s="48" t="s">
        <v>26</v>
      </c>
      <c r="F8" s="48" t="s">
        <v>141</v>
      </c>
      <c r="G8" s="63"/>
      <c r="H8" s="64" t="s">
        <v>134</v>
      </c>
      <c r="I8" s="48" t="s">
        <v>26</v>
      </c>
      <c r="J8" s="48" t="s">
        <v>26</v>
      </c>
      <c r="K8" s="48">
        <v>110401</v>
      </c>
    </row>
    <row r="9" spans="1:11" ht="13.5">
      <c r="A9" s="48" t="s">
        <v>142</v>
      </c>
      <c r="B9" s="49" t="s">
        <v>663</v>
      </c>
      <c r="C9" s="50" t="s">
        <v>134</v>
      </c>
      <c r="D9" s="48" t="s">
        <v>9</v>
      </c>
      <c r="E9" s="48" t="s">
        <v>27</v>
      </c>
      <c r="F9" s="48" t="s">
        <v>142</v>
      </c>
      <c r="G9" s="63"/>
      <c r="H9" s="64" t="s">
        <v>134</v>
      </c>
      <c r="I9" s="48" t="s">
        <v>9</v>
      </c>
      <c r="J9" s="48" t="s">
        <v>27</v>
      </c>
      <c r="K9" s="48">
        <v>110501</v>
      </c>
    </row>
    <row r="10" spans="1:11" ht="13.5">
      <c r="A10" s="48" t="s">
        <v>143</v>
      </c>
      <c r="B10" s="49" t="s">
        <v>663</v>
      </c>
      <c r="C10" s="50" t="s">
        <v>134</v>
      </c>
      <c r="D10" s="50" t="s">
        <v>9</v>
      </c>
      <c r="E10" s="48" t="s">
        <v>28</v>
      </c>
      <c r="F10" s="48" t="s">
        <v>143</v>
      </c>
      <c r="G10" s="63"/>
      <c r="H10" s="64" t="s">
        <v>134</v>
      </c>
      <c r="I10" s="48" t="s">
        <v>9</v>
      </c>
      <c r="J10" s="48" t="s">
        <v>28</v>
      </c>
      <c r="K10" s="48">
        <v>110502</v>
      </c>
    </row>
    <row r="11" spans="1:11" ht="13.5">
      <c r="A11" s="48" t="s">
        <v>145</v>
      </c>
      <c r="B11" s="49" t="s">
        <v>663</v>
      </c>
      <c r="C11" s="50" t="s">
        <v>134</v>
      </c>
      <c r="D11" s="48" t="s">
        <v>144</v>
      </c>
      <c r="E11" s="48" t="s">
        <v>144</v>
      </c>
      <c r="F11" s="48" t="s">
        <v>145</v>
      </c>
      <c r="G11" s="63"/>
      <c r="H11" s="64" t="s">
        <v>134</v>
      </c>
      <c r="I11" s="48" t="s">
        <v>146</v>
      </c>
      <c r="J11" s="48" t="s">
        <v>146</v>
      </c>
      <c r="K11" s="48">
        <v>110829</v>
      </c>
    </row>
    <row r="12" spans="1:11" ht="13.5">
      <c r="A12" s="48" t="s">
        <v>148</v>
      </c>
      <c r="B12" s="49" t="s">
        <v>663</v>
      </c>
      <c r="C12" s="50" t="s">
        <v>134</v>
      </c>
      <c r="D12" s="48" t="s">
        <v>147</v>
      </c>
      <c r="E12" s="48" t="s">
        <v>29</v>
      </c>
      <c r="F12" s="48" t="s">
        <v>148</v>
      </c>
      <c r="G12" s="63"/>
      <c r="H12" s="64" t="s">
        <v>134</v>
      </c>
      <c r="I12" s="48" t="s">
        <v>147</v>
      </c>
      <c r="J12" s="48" t="s">
        <v>29</v>
      </c>
      <c r="K12" s="48">
        <v>110701</v>
      </c>
    </row>
    <row r="13" spans="1:11" ht="13.5">
      <c r="A13" s="48" t="s">
        <v>149</v>
      </c>
      <c r="B13" s="49" t="s">
        <v>663</v>
      </c>
      <c r="C13" s="50" t="s">
        <v>134</v>
      </c>
      <c r="D13" s="50" t="s">
        <v>147</v>
      </c>
      <c r="E13" s="48" t="s">
        <v>30</v>
      </c>
      <c r="F13" s="48" t="s">
        <v>149</v>
      </c>
      <c r="G13" s="63"/>
      <c r="H13" s="64" t="s">
        <v>134</v>
      </c>
      <c r="I13" s="48" t="s">
        <v>147</v>
      </c>
      <c r="J13" s="48" t="s">
        <v>30</v>
      </c>
      <c r="K13" s="48">
        <v>110702</v>
      </c>
    </row>
    <row r="14" spans="1:11" ht="13.5">
      <c r="A14" s="48" t="s">
        <v>150</v>
      </c>
      <c r="B14" s="49" t="s">
        <v>663</v>
      </c>
      <c r="C14" s="50" t="s">
        <v>134</v>
      </c>
      <c r="D14" s="48" t="s">
        <v>146</v>
      </c>
      <c r="E14" s="48" t="s">
        <v>146</v>
      </c>
      <c r="F14" s="48" t="s">
        <v>150</v>
      </c>
      <c r="G14" s="63"/>
      <c r="H14" s="64" t="s">
        <v>134</v>
      </c>
      <c r="I14" s="48" t="s">
        <v>146</v>
      </c>
      <c r="J14" s="48" t="s">
        <v>146</v>
      </c>
      <c r="K14" s="48">
        <v>110829</v>
      </c>
    </row>
    <row r="15" spans="1:11" ht="13.5">
      <c r="A15" s="48" t="s">
        <v>154</v>
      </c>
      <c r="B15" s="49" t="s">
        <v>663</v>
      </c>
      <c r="C15" s="48" t="s">
        <v>151</v>
      </c>
      <c r="D15" s="48" t="s">
        <v>152</v>
      </c>
      <c r="E15" s="48" t="s">
        <v>153</v>
      </c>
      <c r="F15" s="48" t="s">
        <v>154</v>
      </c>
      <c r="G15" s="63"/>
      <c r="H15" s="64" t="s">
        <v>151</v>
      </c>
      <c r="I15" s="48" t="s">
        <v>152</v>
      </c>
      <c r="J15" s="48" t="s">
        <v>153</v>
      </c>
      <c r="K15" s="48">
        <v>120106</v>
      </c>
    </row>
    <row r="16" spans="1:11" ht="13.5">
      <c r="A16" s="48" t="s">
        <v>155</v>
      </c>
      <c r="B16" s="49" t="s">
        <v>663</v>
      </c>
      <c r="C16" s="50" t="s">
        <v>151</v>
      </c>
      <c r="D16" s="50" t="s">
        <v>152</v>
      </c>
      <c r="E16" s="48" t="s">
        <v>667</v>
      </c>
      <c r="F16" s="48" t="s">
        <v>155</v>
      </c>
      <c r="G16" s="63"/>
      <c r="H16" s="64" t="s">
        <v>151</v>
      </c>
      <c r="I16" s="48" t="s">
        <v>152</v>
      </c>
      <c r="J16" s="48" t="s">
        <v>715</v>
      </c>
      <c r="K16" s="48">
        <v>120108</v>
      </c>
    </row>
    <row r="17" spans="1:11" ht="13.5">
      <c r="A17" s="48" t="s">
        <v>157</v>
      </c>
      <c r="B17" s="49" t="s">
        <v>663</v>
      </c>
      <c r="C17" s="50" t="s">
        <v>151</v>
      </c>
      <c r="D17" s="50" t="s">
        <v>152</v>
      </c>
      <c r="E17" s="48" t="s">
        <v>156</v>
      </c>
      <c r="F17" s="48" t="s">
        <v>157</v>
      </c>
      <c r="G17" s="63"/>
      <c r="H17" s="64" t="s">
        <v>151</v>
      </c>
      <c r="I17" s="48" t="s">
        <v>152</v>
      </c>
      <c r="J17" s="48" t="s">
        <v>716</v>
      </c>
      <c r="K17" s="48">
        <v>120107</v>
      </c>
    </row>
    <row r="18" spans="1:11" ht="13.5">
      <c r="A18" s="48" t="s">
        <v>159</v>
      </c>
      <c r="B18" s="49" t="s">
        <v>663</v>
      </c>
      <c r="C18" s="50" t="s">
        <v>151</v>
      </c>
      <c r="D18" s="48" t="s">
        <v>158</v>
      </c>
      <c r="E18" s="48" t="s">
        <v>31</v>
      </c>
      <c r="F18" s="48" t="s">
        <v>159</v>
      </c>
      <c r="G18" s="63"/>
      <c r="H18" s="64" t="s">
        <v>151</v>
      </c>
      <c r="I18" s="48" t="s">
        <v>158</v>
      </c>
      <c r="J18" s="48" t="s">
        <v>31</v>
      </c>
      <c r="K18" s="48">
        <v>120201</v>
      </c>
    </row>
    <row r="19" spans="1:11" ht="13.5">
      <c r="A19" s="48" t="s">
        <v>160</v>
      </c>
      <c r="B19" s="49" t="s">
        <v>663</v>
      </c>
      <c r="C19" s="50" t="s">
        <v>151</v>
      </c>
      <c r="D19" s="50" t="s">
        <v>158</v>
      </c>
      <c r="E19" s="48" t="s">
        <v>32</v>
      </c>
      <c r="F19" s="48" t="s">
        <v>160</v>
      </c>
      <c r="G19" s="63"/>
      <c r="H19" s="64" t="s">
        <v>151</v>
      </c>
      <c r="I19" s="48" t="s">
        <v>158</v>
      </c>
      <c r="J19" s="48" t="s">
        <v>32</v>
      </c>
      <c r="K19" s="48">
        <v>120202</v>
      </c>
    </row>
    <row r="20" spans="1:11" ht="13.5">
      <c r="A20" s="48" t="s">
        <v>162</v>
      </c>
      <c r="B20" s="49" t="s">
        <v>663</v>
      </c>
      <c r="C20" s="50" t="s">
        <v>151</v>
      </c>
      <c r="D20" s="50" t="s">
        <v>158</v>
      </c>
      <c r="E20" s="48" t="s">
        <v>161</v>
      </c>
      <c r="F20" s="48" t="s">
        <v>162</v>
      </c>
      <c r="G20" s="63"/>
      <c r="H20" s="64" t="s">
        <v>151</v>
      </c>
      <c r="I20" s="48" t="s">
        <v>158</v>
      </c>
      <c r="J20" s="48" t="s">
        <v>161</v>
      </c>
      <c r="K20" s="48">
        <v>120206</v>
      </c>
    </row>
    <row r="21" spans="1:11" ht="13.5">
      <c r="A21" s="48" t="s">
        <v>164</v>
      </c>
      <c r="B21" s="49" t="s">
        <v>663</v>
      </c>
      <c r="C21" s="50" t="s">
        <v>151</v>
      </c>
      <c r="D21" s="50" t="s">
        <v>158</v>
      </c>
      <c r="E21" s="48" t="s">
        <v>163</v>
      </c>
      <c r="F21" s="48" t="s">
        <v>164</v>
      </c>
      <c r="G21" s="63"/>
      <c r="H21" s="64" t="s">
        <v>151</v>
      </c>
      <c r="I21" s="48" t="s">
        <v>158</v>
      </c>
      <c r="J21" s="48" t="s">
        <v>163</v>
      </c>
      <c r="K21" s="48">
        <v>120207</v>
      </c>
    </row>
    <row r="22" spans="1:11" ht="13.5">
      <c r="A22" s="48" t="s">
        <v>166</v>
      </c>
      <c r="B22" s="49" t="s">
        <v>663</v>
      </c>
      <c r="C22" s="50" t="s">
        <v>151</v>
      </c>
      <c r="D22" s="48" t="s">
        <v>165</v>
      </c>
      <c r="E22" s="48" t="s">
        <v>165</v>
      </c>
      <c r="F22" s="48" t="s">
        <v>166</v>
      </c>
      <c r="G22" s="63"/>
      <c r="H22" s="64" t="s">
        <v>151</v>
      </c>
      <c r="I22" s="48" t="s">
        <v>158</v>
      </c>
      <c r="J22" s="48" t="s">
        <v>163</v>
      </c>
      <c r="K22" s="48">
        <v>120207</v>
      </c>
    </row>
    <row r="23" spans="1:11" ht="13.5">
      <c r="A23" s="48" t="s">
        <v>169</v>
      </c>
      <c r="B23" s="49" t="s">
        <v>663</v>
      </c>
      <c r="C23" s="48" t="s">
        <v>167</v>
      </c>
      <c r="D23" s="48" t="s">
        <v>168</v>
      </c>
      <c r="E23" s="48" t="s">
        <v>33</v>
      </c>
      <c r="F23" s="48" t="s">
        <v>169</v>
      </c>
      <c r="G23" s="63"/>
      <c r="H23" s="64" t="s">
        <v>167</v>
      </c>
      <c r="I23" s="48" t="s">
        <v>168</v>
      </c>
      <c r="J23" s="48" t="s">
        <v>33</v>
      </c>
      <c r="K23" s="48">
        <v>130104</v>
      </c>
    </row>
    <row r="24" spans="1:11" ht="13.5">
      <c r="A24" s="48" t="s">
        <v>171</v>
      </c>
      <c r="B24" s="49" t="s">
        <v>663</v>
      </c>
      <c r="C24" s="50" t="s">
        <v>167</v>
      </c>
      <c r="D24" s="48" t="s">
        <v>170</v>
      </c>
      <c r="E24" s="48" t="s">
        <v>34</v>
      </c>
      <c r="F24" s="48" t="s">
        <v>171</v>
      </c>
      <c r="G24" s="63"/>
      <c r="H24" s="64" t="s">
        <v>167</v>
      </c>
      <c r="I24" s="48" t="s">
        <v>170</v>
      </c>
      <c r="J24" s="48" t="s">
        <v>34</v>
      </c>
      <c r="K24" s="48">
        <v>130201</v>
      </c>
    </row>
    <row r="25" spans="1:11" ht="13.5">
      <c r="A25" s="48" t="s">
        <v>177</v>
      </c>
      <c r="B25" s="49" t="s">
        <v>663</v>
      </c>
      <c r="C25" s="50" t="s">
        <v>167</v>
      </c>
      <c r="D25" s="48" t="s">
        <v>172</v>
      </c>
      <c r="E25" s="48" t="s">
        <v>35</v>
      </c>
      <c r="F25" s="48" t="s">
        <v>177</v>
      </c>
      <c r="G25" s="63"/>
      <c r="H25" s="64" t="s">
        <v>167</v>
      </c>
      <c r="I25" s="48" t="s">
        <v>172</v>
      </c>
      <c r="J25" s="48" t="s">
        <v>35</v>
      </c>
      <c r="K25" s="48">
        <v>130301</v>
      </c>
    </row>
    <row r="26" spans="1:11" ht="13.5">
      <c r="A26" s="48" t="s">
        <v>173</v>
      </c>
      <c r="B26" s="49" t="s">
        <v>663</v>
      </c>
      <c r="C26" s="50" t="s">
        <v>167</v>
      </c>
      <c r="D26" s="50" t="s">
        <v>172</v>
      </c>
      <c r="E26" s="48" t="s">
        <v>36</v>
      </c>
      <c r="F26" s="48" t="s">
        <v>173</v>
      </c>
      <c r="G26" s="63"/>
      <c r="H26" s="64" t="s">
        <v>167</v>
      </c>
      <c r="I26" s="48" t="s">
        <v>172</v>
      </c>
      <c r="J26" s="48" t="s">
        <v>36</v>
      </c>
      <c r="K26" s="48">
        <v>130305</v>
      </c>
    </row>
    <row r="27" spans="1:11" ht="13.5">
      <c r="A27" s="48" t="s">
        <v>174</v>
      </c>
      <c r="B27" s="49" t="s">
        <v>663</v>
      </c>
      <c r="C27" s="50" t="s">
        <v>167</v>
      </c>
      <c r="D27" s="50" t="s">
        <v>172</v>
      </c>
      <c r="E27" s="48" t="s">
        <v>37</v>
      </c>
      <c r="F27" s="48" t="s">
        <v>174</v>
      </c>
      <c r="G27" s="63"/>
      <c r="H27" s="64" t="s">
        <v>167</v>
      </c>
      <c r="I27" s="48" t="s">
        <v>172</v>
      </c>
      <c r="J27" s="48" t="s">
        <v>37</v>
      </c>
      <c r="K27" s="48">
        <v>130313</v>
      </c>
    </row>
    <row r="28" spans="1:11" ht="13.5">
      <c r="A28" s="48" t="s">
        <v>176</v>
      </c>
      <c r="B28" s="49" t="s">
        <v>663</v>
      </c>
      <c r="C28" s="50" t="s">
        <v>167</v>
      </c>
      <c r="D28" s="50" t="s">
        <v>172</v>
      </c>
      <c r="E28" s="48" t="s">
        <v>175</v>
      </c>
      <c r="F28" s="48" t="s">
        <v>176</v>
      </c>
      <c r="G28" s="63"/>
      <c r="H28" s="64" t="s">
        <v>167</v>
      </c>
      <c r="I28" s="48" t="s">
        <v>172</v>
      </c>
      <c r="J28" s="48" t="s">
        <v>175</v>
      </c>
      <c r="K28" s="48">
        <v>130314</v>
      </c>
    </row>
    <row r="29" spans="1:11" ht="13.5">
      <c r="A29" s="48" t="s">
        <v>179</v>
      </c>
      <c r="B29" s="49" t="s">
        <v>663</v>
      </c>
      <c r="C29" s="50" t="s">
        <v>167</v>
      </c>
      <c r="D29" s="48" t="s">
        <v>178</v>
      </c>
      <c r="E29" s="48" t="s">
        <v>178</v>
      </c>
      <c r="F29" s="48" t="s">
        <v>179</v>
      </c>
      <c r="G29" s="63"/>
      <c r="H29" s="64" t="s">
        <v>167</v>
      </c>
      <c r="I29" s="48" t="s">
        <v>172</v>
      </c>
      <c r="J29" s="48" t="s">
        <v>175</v>
      </c>
      <c r="K29" s="48">
        <v>130314</v>
      </c>
    </row>
    <row r="30" spans="1:11" ht="13.5">
      <c r="A30" s="48" t="s">
        <v>181</v>
      </c>
      <c r="B30" s="49" t="s">
        <v>663</v>
      </c>
      <c r="C30" s="48" t="s">
        <v>180</v>
      </c>
      <c r="D30" s="48" t="s">
        <v>180</v>
      </c>
      <c r="E30" s="48" t="s">
        <v>180</v>
      </c>
      <c r="F30" s="48" t="s">
        <v>181</v>
      </c>
      <c r="G30" s="63"/>
      <c r="H30" s="64" t="s">
        <v>39</v>
      </c>
      <c r="I30" s="48" t="s">
        <v>39</v>
      </c>
      <c r="J30" s="48" t="s">
        <v>180</v>
      </c>
      <c r="K30" s="48">
        <v>140106</v>
      </c>
    </row>
    <row r="31" spans="1:11" ht="13.5">
      <c r="A31" s="48" t="s">
        <v>183</v>
      </c>
      <c r="B31" s="49" t="s">
        <v>663</v>
      </c>
      <c r="C31" s="48" t="s">
        <v>182</v>
      </c>
      <c r="D31" s="48" t="s">
        <v>182</v>
      </c>
      <c r="E31" s="48" t="s">
        <v>182</v>
      </c>
      <c r="F31" s="48" t="s">
        <v>183</v>
      </c>
      <c r="G31" s="63"/>
      <c r="H31" s="64" t="s">
        <v>39</v>
      </c>
      <c r="I31" s="48" t="s">
        <v>39</v>
      </c>
      <c r="J31" s="48" t="s">
        <v>717</v>
      </c>
      <c r="K31" s="48">
        <v>140110</v>
      </c>
    </row>
    <row r="32" spans="1:11" ht="27">
      <c r="A32" s="48" t="s">
        <v>184</v>
      </c>
      <c r="B32" s="49" t="s">
        <v>663</v>
      </c>
      <c r="C32" s="48" t="s">
        <v>38</v>
      </c>
      <c r="D32" s="48" t="s">
        <v>38</v>
      </c>
      <c r="E32" s="48" t="s">
        <v>38</v>
      </c>
      <c r="F32" s="48" t="s">
        <v>184</v>
      </c>
      <c r="G32" s="63"/>
      <c r="H32" s="64" t="s">
        <v>39</v>
      </c>
      <c r="I32" s="48" t="s">
        <v>39</v>
      </c>
      <c r="J32" s="48" t="s">
        <v>39</v>
      </c>
      <c r="K32" s="48">
        <v>140111</v>
      </c>
    </row>
    <row r="33" spans="1:11" ht="13.5">
      <c r="A33" s="48" t="s">
        <v>185</v>
      </c>
      <c r="B33" s="49" t="s">
        <v>663</v>
      </c>
      <c r="C33" s="48" t="s">
        <v>39</v>
      </c>
      <c r="D33" s="48" t="s">
        <v>39</v>
      </c>
      <c r="E33" s="48" t="s">
        <v>39</v>
      </c>
      <c r="F33" s="48" t="s">
        <v>185</v>
      </c>
      <c r="G33" s="63"/>
      <c r="H33" s="64" t="s">
        <v>39</v>
      </c>
      <c r="I33" s="48" t="s">
        <v>39</v>
      </c>
      <c r="J33" s="48" t="s">
        <v>39</v>
      </c>
      <c r="K33" s="48">
        <v>140111</v>
      </c>
    </row>
    <row r="34" spans="1:11" ht="13.5">
      <c r="A34" s="48" t="s">
        <v>189</v>
      </c>
      <c r="B34" s="47" t="s">
        <v>664</v>
      </c>
      <c r="C34" s="48" t="s">
        <v>186</v>
      </c>
      <c r="D34" s="48" t="s">
        <v>187</v>
      </c>
      <c r="E34" s="48" t="s">
        <v>188</v>
      </c>
      <c r="F34" s="48" t="s">
        <v>189</v>
      </c>
      <c r="G34" s="63"/>
      <c r="H34" s="64" t="s">
        <v>718</v>
      </c>
      <c r="I34" s="48" t="s">
        <v>186</v>
      </c>
      <c r="J34" s="48" t="s">
        <v>188</v>
      </c>
      <c r="K34" s="48">
        <v>210101</v>
      </c>
    </row>
    <row r="35" spans="1:11" ht="13.5">
      <c r="A35" s="48" t="s">
        <v>191</v>
      </c>
      <c r="B35" s="49" t="s">
        <v>664</v>
      </c>
      <c r="C35" s="50" t="s">
        <v>186</v>
      </c>
      <c r="D35" s="50" t="s">
        <v>187</v>
      </c>
      <c r="E35" s="48" t="s">
        <v>190</v>
      </c>
      <c r="F35" s="48" t="s">
        <v>191</v>
      </c>
      <c r="G35" s="63"/>
      <c r="H35" s="64" t="s">
        <v>718</v>
      </c>
      <c r="I35" s="48" t="s">
        <v>186</v>
      </c>
      <c r="J35" s="48" t="s">
        <v>192</v>
      </c>
      <c r="K35" s="48">
        <v>210107</v>
      </c>
    </row>
    <row r="36" spans="1:11" ht="13.5">
      <c r="A36" s="48" t="s">
        <v>194</v>
      </c>
      <c r="B36" s="49" t="s">
        <v>664</v>
      </c>
      <c r="C36" s="50" t="s">
        <v>186</v>
      </c>
      <c r="D36" s="48" t="s">
        <v>193</v>
      </c>
      <c r="E36" s="48" t="s">
        <v>40</v>
      </c>
      <c r="F36" s="48" t="s">
        <v>194</v>
      </c>
      <c r="G36" s="63"/>
      <c r="H36" s="64" t="s">
        <v>718</v>
      </c>
      <c r="I36" s="48" t="s">
        <v>186</v>
      </c>
      <c r="J36" s="48" t="s">
        <v>40</v>
      </c>
      <c r="K36" s="48">
        <v>210103</v>
      </c>
    </row>
    <row r="37" spans="1:11" ht="13.5">
      <c r="A37" s="48" t="s">
        <v>195</v>
      </c>
      <c r="B37" s="49" t="s">
        <v>664</v>
      </c>
      <c r="C37" s="50" t="s">
        <v>186</v>
      </c>
      <c r="D37" s="50" t="s">
        <v>193</v>
      </c>
      <c r="E37" s="48" t="s">
        <v>41</v>
      </c>
      <c r="F37" s="48" t="s">
        <v>195</v>
      </c>
      <c r="G37" s="63"/>
      <c r="H37" s="64" t="s">
        <v>718</v>
      </c>
      <c r="I37" s="48" t="s">
        <v>186</v>
      </c>
      <c r="J37" s="48" t="s">
        <v>41</v>
      </c>
      <c r="K37" s="48">
        <v>210105</v>
      </c>
    </row>
    <row r="38" spans="1:11" ht="13.5">
      <c r="A38" s="48" t="s">
        <v>197</v>
      </c>
      <c r="B38" s="49" t="s">
        <v>664</v>
      </c>
      <c r="C38" s="50" t="s">
        <v>186</v>
      </c>
      <c r="D38" s="48" t="s">
        <v>196</v>
      </c>
      <c r="E38" s="48" t="s">
        <v>42</v>
      </c>
      <c r="F38" s="48" t="s">
        <v>197</v>
      </c>
      <c r="G38" s="63"/>
      <c r="H38" s="64" t="s">
        <v>718</v>
      </c>
      <c r="I38" s="48" t="s">
        <v>186</v>
      </c>
      <c r="J38" s="48" t="s">
        <v>42</v>
      </c>
      <c r="K38" s="48">
        <v>210106</v>
      </c>
    </row>
    <row r="39" spans="1:11" ht="13.5">
      <c r="A39" s="48" t="s">
        <v>199</v>
      </c>
      <c r="B39" s="49" t="s">
        <v>664</v>
      </c>
      <c r="C39" s="50" t="s">
        <v>186</v>
      </c>
      <c r="D39" s="50" t="s">
        <v>196</v>
      </c>
      <c r="E39" s="48" t="s">
        <v>198</v>
      </c>
      <c r="F39" s="48" t="s">
        <v>199</v>
      </c>
      <c r="G39" s="63"/>
      <c r="H39" s="64" t="s">
        <v>718</v>
      </c>
      <c r="I39" s="48" t="s">
        <v>186</v>
      </c>
      <c r="J39" s="48" t="s">
        <v>198</v>
      </c>
      <c r="K39" s="48">
        <v>210104</v>
      </c>
    </row>
    <row r="40" spans="1:11" ht="13.5">
      <c r="A40" s="48" t="s">
        <v>201</v>
      </c>
      <c r="B40" s="49" t="s">
        <v>664</v>
      </c>
      <c r="C40" s="50" t="s">
        <v>186</v>
      </c>
      <c r="D40" s="48" t="s">
        <v>192</v>
      </c>
      <c r="E40" s="48" t="s">
        <v>200</v>
      </c>
      <c r="F40" s="48" t="s">
        <v>201</v>
      </c>
      <c r="G40" s="63"/>
      <c r="H40" s="64" t="s">
        <v>718</v>
      </c>
      <c r="I40" s="48" t="s">
        <v>186</v>
      </c>
      <c r="J40" s="48" t="s">
        <v>200</v>
      </c>
      <c r="K40" s="48">
        <v>210102</v>
      </c>
    </row>
    <row r="41" spans="1:11" ht="13.5">
      <c r="A41" s="48" t="s">
        <v>202</v>
      </c>
      <c r="B41" s="49" t="s">
        <v>664</v>
      </c>
      <c r="C41" s="50" t="s">
        <v>186</v>
      </c>
      <c r="D41" s="50" t="s">
        <v>192</v>
      </c>
      <c r="E41" s="48" t="s">
        <v>192</v>
      </c>
      <c r="F41" s="48" t="s">
        <v>202</v>
      </c>
      <c r="G41" s="63"/>
      <c r="H41" s="64" t="s">
        <v>718</v>
      </c>
      <c r="I41" s="48" t="s">
        <v>186</v>
      </c>
      <c r="J41" s="48" t="s">
        <v>192</v>
      </c>
      <c r="K41" s="48">
        <v>210107</v>
      </c>
    </row>
    <row r="42" spans="1:11" ht="13.5">
      <c r="A42" s="48" t="s">
        <v>204</v>
      </c>
      <c r="B42" s="49" t="s">
        <v>664</v>
      </c>
      <c r="C42" s="48" t="s">
        <v>203</v>
      </c>
      <c r="D42" s="48" t="s">
        <v>11</v>
      </c>
      <c r="E42" s="48" t="s">
        <v>43</v>
      </c>
      <c r="F42" s="48" t="s">
        <v>204</v>
      </c>
      <c r="G42" s="63"/>
      <c r="H42" s="64" t="s">
        <v>718</v>
      </c>
      <c r="I42" s="48" t="s">
        <v>11</v>
      </c>
      <c r="J42" s="48" t="s">
        <v>43</v>
      </c>
      <c r="K42" s="48">
        <v>210401</v>
      </c>
    </row>
    <row r="43" spans="1:11" ht="13.5">
      <c r="A43" s="48" t="s">
        <v>205</v>
      </c>
      <c r="B43" s="49" t="s">
        <v>664</v>
      </c>
      <c r="C43" s="50" t="s">
        <v>203</v>
      </c>
      <c r="D43" s="50" t="s">
        <v>11</v>
      </c>
      <c r="E43" s="48" t="s">
        <v>44</v>
      </c>
      <c r="F43" s="48" t="s">
        <v>205</v>
      </c>
      <c r="G43" s="63"/>
      <c r="H43" s="64" t="s">
        <v>718</v>
      </c>
      <c r="I43" s="48" t="s">
        <v>11</v>
      </c>
      <c r="J43" s="48" t="s">
        <v>44</v>
      </c>
      <c r="K43" s="48">
        <v>210402</v>
      </c>
    </row>
    <row r="44" spans="1:11" ht="13.5">
      <c r="A44" s="48" t="s">
        <v>207</v>
      </c>
      <c r="B44" s="49" t="s">
        <v>664</v>
      </c>
      <c r="C44" s="50" t="s">
        <v>203</v>
      </c>
      <c r="D44" s="50" t="s">
        <v>11</v>
      </c>
      <c r="E44" s="48" t="s">
        <v>206</v>
      </c>
      <c r="F44" s="48" t="s">
        <v>207</v>
      </c>
      <c r="G44" s="63"/>
      <c r="H44" s="64" t="s">
        <v>718</v>
      </c>
      <c r="I44" s="48" t="s">
        <v>11</v>
      </c>
      <c r="J44" s="48" t="s">
        <v>206</v>
      </c>
      <c r="K44" s="48">
        <v>210403</v>
      </c>
    </row>
    <row r="45" spans="1:11" ht="13.5">
      <c r="A45" s="48" t="s">
        <v>208</v>
      </c>
      <c r="B45" s="49" t="s">
        <v>664</v>
      </c>
      <c r="C45" s="50" t="s">
        <v>203</v>
      </c>
      <c r="D45" s="48" t="s">
        <v>45</v>
      </c>
      <c r="E45" s="48" t="s">
        <v>45</v>
      </c>
      <c r="F45" s="48" t="s">
        <v>208</v>
      </c>
      <c r="G45" s="63"/>
      <c r="H45" s="64" t="s">
        <v>718</v>
      </c>
      <c r="I45" s="48" t="s">
        <v>209</v>
      </c>
      <c r="J45" s="48" t="s">
        <v>45</v>
      </c>
      <c r="K45" s="48">
        <v>210601</v>
      </c>
    </row>
    <row r="46" spans="1:11" ht="13.5">
      <c r="A46" s="48" t="s">
        <v>210</v>
      </c>
      <c r="B46" s="49" t="s">
        <v>664</v>
      </c>
      <c r="C46" s="50" t="s">
        <v>203</v>
      </c>
      <c r="D46" s="48" t="s">
        <v>46</v>
      </c>
      <c r="E46" s="48" t="s">
        <v>46</v>
      </c>
      <c r="F46" s="48" t="s">
        <v>210</v>
      </c>
      <c r="G46" s="63"/>
      <c r="H46" s="64" t="s">
        <v>718</v>
      </c>
      <c r="I46" s="48" t="s">
        <v>209</v>
      </c>
      <c r="J46" s="48" t="s">
        <v>46</v>
      </c>
      <c r="K46" s="48">
        <v>210602</v>
      </c>
    </row>
    <row r="47" spans="1:11" ht="13.5">
      <c r="A47" s="48" t="s">
        <v>212</v>
      </c>
      <c r="B47" s="49" t="s">
        <v>664</v>
      </c>
      <c r="C47" s="50" t="s">
        <v>203</v>
      </c>
      <c r="D47" s="48" t="s">
        <v>211</v>
      </c>
      <c r="E47" s="48" t="s">
        <v>668</v>
      </c>
      <c r="F47" s="48" t="s">
        <v>212</v>
      </c>
      <c r="G47" s="63"/>
      <c r="H47" s="64" t="s">
        <v>718</v>
      </c>
      <c r="I47" s="48" t="s">
        <v>209</v>
      </c>
      <c r="J47" s="48" t="s">
        <v>719</v>
      </c>
      <c r="K47" s="48">
        <v>210603</v>
      </c>
    </row>
    <row r="48" spans="1:11" ht="13.5">
      <c r="A48" s="48" t="s">
        <v>214</v>
      </c>
      <c r="B48" s="49" t="s">
        <v>664</v>
      </c>
      <c r="C48" s="50" t="s">
        <v>203</v>
      </c>
      <c r="D48" s="48" t="s">
        <v>213</v>
      </c>
      <c r="E48" s="48" t="s">
        <v>213</v>
      </c>
      <c r="F48" s="48" t="s">
        <v>214</v>
      </c>
      <c r="G48" s="63"/>
      <c r="H48" s="64" t="s">
        <v>718</v>
      </c>
      <c r="I48" s="70" t="s">
        <v>209</v>
      </c>
      <c r="J48" s="70" t="s">
        <v>209</v>
      </c>
      <c r="K48" s="70">
        <v>210622</v>
      </c>
    </row>
    <row r="49" spans="1:11" ht="13.5">
      <c r="A49" s="48" t="s">
        <v>216</v>
      </c>
      <c r="B49" s="49" t="s">
        <v>664</v>
      </c>
      <c r="C49" s="48" t="s">
        <v>215</v>
      </c>
      <c r="D49" s="48" t="s">
        <v>215</v>
      </c>
      <c r="E49" s="48" t="s">
        <v>47</v>
      </c>
      <c r="F49" s="48" t="s">
        <v>216</v>
      </c>
      <c r="G49" s="63"/>
      <c r="H49" s="64" t="s">
        <v>718</v>
      </c>
      <c r="I49" s="48" t="s">
        <v>209</v>
      </c>
      <c r="J49" s="48" t="s">
        <v>47</v>
      </c>
      <c r="K49" s="48">
        <v>210609</v>
      </c>
    </row>
    <row r="50" spans="1:11" ht="13.5">
      <c r="A50" s="48" t="s">
        <v>217</v>
      </c>
      <c r="B50" s="49" t="s">
        <v>664</v>
      </c>
      <c r="C50" s="50" t="s">
        <v>215</v>
      </c>
      <c r="D50" s="50" t="s">
        <v>215</v>
      </c>
      <c r="E50" s="48" t="s">
        <v>48</v>
      </c>
      <c r="F50" s="48" t="s">
        <v>217</v>
      </c>
      <c r="G50" s="63"/>
      <c r="H50" s="64" t="s">
        <v>718</v>
      </c>
      <c r="I50" s="48" t="s">
        <v>209</v>
      </c>
      <c r="J50" s="48" t="s">
        <v>48</v>
      </c>
      <c r="K50" s="48">
        <v>210610</v>
      </c>
    </row>
    <row r="51" spans="1:11" ht="13.5">
      <c r="A51" s="48" t="s">
        <v>218</v>
      </c>
      <c r="B51" s="49" t="s">
        <v>664</v>
      </c>
      <c r="C51" s="50" t="s">
        <v>215</v>
      </c>
      <c r="D51" s="50" t="s">
        <v>215</v>
      </c>
      <c r="E51" s="48" t="s">
        <v>49</v>
      </c>
      <c r="F51" s="48" t="s">
        <v>218</v>
      </c>
      <c r="G51" s="63"/>
      <c r="H51" s="64" t="s">
        <v>718</v>
      </c>
      <c r="I51" s="48" t="s">
        <v>209</v>
      </c>
      <c r="J51" s="48" t="s">
        <v>49</v>
      </c>
      <c r="K51" s="48">
        <v>210611</v>
      </c>
    </row>
    <row r="52" spans="1:11" ht="13.5">
      <c r="A52" s="48" t="s">
        <v>220</v>
      </c>
      <c r="B52" s="49" t="s">
        <v>664</v>
      </c>
      <c r="C52" s="50" t="s">
        <v>215</v>
      </c>
      <c r="D52" s="50" t="s">
        <v>215</v>
      </c>
      <c r="E52" s="48" t="s">
        <v>219</v>
      </c>
      <c r="F52" s="48" t="s">
        <v>220</v>
      </c>
      <c r="G52" s="63"/>
      <c r="H52" s="64" t="s">
        <v>718</v>
      </c>
      <c r="I52" s="48" t="s">
        <v>209</v>
      </c>
      <c r="J52" s="48" t="s">
        <v>209</v>
      </c>
      <c r="K52" s="48">
        <v>210622</v>
      </c>
    </row>
    <row r="53" spans="1:11" ht="13.5">
      <c r="A53" s="48" t="s">
        <v>224</v>
      </c>
      <c r="B53" s="49" t="s">
        <v>664</v>
      </c>
      <c r="C53" s="48" t="s">
        <v>221</v>
      </c>
      <c r="D53" s="48" t="s">
        <v>222</v>
      </c>
      <c r="E53" s="48" t="s">
        <v>223</v>
      </c>
      <c r="F53" s="48" t="s">
        <v>224</v>
      </c>
      <c r="G53" s="63"/>
      <c r="H53" s="64" t="s">
        <v>718</v>
      </c>
      <c r="I53" s="48" t="s">
        <v>223</v>
      </c>
      <c r="J53" s="48" t="s">
        <v>223</v>
      </c>
      <c r="K53" s="48">
        <v>210501</v>
      </c>
    </row>
    <row r="54" spans="1:11" ht="13.5">
      <c r="A54" s="48" t="s">
        <v>225</v>
      </c>
      <c r="B54" s="49" t="s">
        <v>664</v>
      </c>
      <c r="C54" s="50" t="s">
        <v>221</v>
      </c>
      <c r="D54" s="50" t="s">
        <v>222</v>
      </c>
      <c r="E54" s="48" t="s">
        <v>50</v>
      </c>
      <c r="F54" s="48" t="s">
        <v>225</v>
      </c>
      <c r="G54" s="63"/>
      <c r="H54" s="64" t="s">
        <v>718</v>
      </c>
      <c r="I54" s="48" t="s">
        <v>209</v>
      </c>
      <c r="J54" s="48" t="s">
        <v>50</v>
      </c>
      <c r="K54" s="48">
        <v>210618</v>
      </c>
    </row>
    <row r="55" spans="1:11" ht="13.5">
      <c r="A55" s="48" t="s">
        <v>227</v>
      </c>
      <c r="B55" s="49" t="s">
        <v>664</v>
      </c>
      <c r="C55" s="50" t="s">
        <v>221</v>
      </c>
      <c r="D55" s="50" t="s">
        <v>222</v>
      </c>
      <c r="E55" s="48" t="s">
        <v>226</v>
      </c>
      <c r="F55" s="48" t="s">
        <v>227</v>
      </c>
      <c r="G55" s="63"/>
      <c r="H55" s="64" t="s">
        <v>718</v>
      </c>
      <c r="I55" s="48" t="s">
        <v>209</v>
      </c>
      <c r="J55" s="48" t="s">
        <v>209</v>
      </c>
      <c r="K55" s="48">
        <v>210622</v>
      </c>
    </row>
    <row r="56" spans="1:11" ht="13.5">
      <c r="A56" s="48" t="s">
        <v>230</v>
      </c>
      <c r="B56" s="49" t="s">
        <v>664</v>
      </c>
      <c r="C56" s="50" t="s">
        <v>221</v>
      </c>
      <c r="D56" s="48" t="s">
        <v>228</v>
      </c>
      <c r="E56" s="48" t="s">
        <v>229</v>
      </c>
      <c r="F56" s="48" t="s">
        <v>230</v>
      </c>
      <c r="G56" s="63"/>
      <c r="H56" s="64" t="s">
        <v>718</v>
      </c>
      <c r="I56" s="48" t="s">
        <v>209</v>
      </c>
      <c r="J56" s="48" t="s">
        <v>720</v>
      </c>
      <c r="K56" s="48">
        <v>210608</v>
      </c>
    </row>
    <row r="57" spans="1:11" ht="13.5">
      <c r="A57" s="48" t="s">
        <v>232</v>
      </c>
      <c r="B57" s="49" t="s">
        <v>664</v>
      </c>
      <c r="C57" s="50" t="s">
        <v>221</v>
      </c>
      <c r="D57" s="50" t="s">
        <v>228</v>
      </c>
      <c r="E57" s="48" t="s">
        <v>231</v>
      </c>
      <c r="F57" s="48" t="s">
        <v>232</v>
      </c>
      <c r="G57" s="63"/>
      <c r="H57" s="64" t="s">
        <v>718</v>
      </c>
      <c r="I57" s="48" t="s">
        <v>209</v>
      </c>
      <c r="J57" s="48" t="s">
        <v>721</v>
      </c>
      <c r="K57" s="48">
        <v>210620</v>
      </c>
    </row>
    <row r="58" spans="1:11" ht="13.5">
      <c r="A58" s="51" t="s">
        <v>234</v>
      </c>
      <c r="B58" s="49" t="s">
        <v>664</v>
      </c>
      <c r="C58" s="50" t="s">
        <v>221</v>
      </c>
      <c r="D58" s="50" t="s">
        <v>228</v>
      </c>
      <c r="E58" s="51" t="s">
        <v>233</v>
      </c>
      <c r="F58" s="51" t="s">
        <v>234</v>
      </c>
      <c r="G58" s="65"/>
      <c r="H58" s="66" t="s">
        <v>718</v>
      </c>
      <c r="I58" s="51" t="s">
        <v>209</v>
      </c>
      <c r="J58" s="51" t="s">
        <v>209</v>
      </c>
      <c r="K58" s="51">
        <v>210622</v>
      </c>
    </row>
    <row r="59" spans="1:11" ht="13.5">
      <c r="A59" s="48" t="s">
        <v>236</v>
      </c>
      <c r="B59" s="49" t="s">
        <v>664</v>
      </c>
      <c r="C59" s="50" t="s">
        <v>221</v>
      </c>
      <c r="D59" s="48" t="s">
        <v>235</v>
      </c>
      <c r="E59" s="48" t="s">
        <v>235</v>
      </c>
      <c r="F59" s="48" t="s">
        <v>236</v>
      </c>
      <c r="G59" s="63"/>
      <c r="H59" s="64" t="s">
        <v>718</v>
      </c>
      <c r="I59" s="48" t="s">
        <v>209</v>
      </c>
      <c r="J59" s="48" t="s">
        <v>722</v>
      </c>
      <c r="K59" s="48">
        <v>210619</v>
      </c>
    </row>
    <row r="60" spans="1:11" ht="13.5">
      <c r="A60" s="48" t="s">
        <v>238</v>
      </c>
      <c r="B60" s="49" t="s">
        <v>664</v>
      </c>
      <c r="C60" s="50" t="s">
        <v>221</v>
      </c>
      <c r="D60" s="48" t="s">
        <v>237</v>
      </c>
      <c r="E60" s="48" t="s">
        <v>51</v>
      </c>
      <c r="F60" s="48" t="s">
        <v>238</v>
      </c>
      <c r="G60" s="63"/>
      <c r="H60" s="64" t="s">
        <v>718</v>
      </c>
      <c r="I60" s="48" t="s">
        <v>51</v>
      </c>
      <c r="J60" s="48" t="s">
        <v>51</v>
      </c>
      <c r="K60" s="48">
        <v>210301</v>
      </c>
    </row>
    <row r="61" spans="1:11" ht="13.5">
      <c r="A61" s="48" t="s">
        <v>240</v>
      </c>
      <c r="B61" s="49" t="s">
        <v>664</v>
      </c>
      <c r="C61" s="50" t="s">
        <v>221</v>
      </c>
      <c r="D61" s="50" t="s">
        <v>237</v>
      </c>
      <c r="E61" s="48" t="s">
        <v>239</v>
      </c>
      <c r="F61" s="48" t="s">
        <v>240</v>
      </c>
      <c r="G61" s="63"/>
      <c r="H61" s="64" t="s">
        <v>718</v>
      </c>
      <c r="I61" s="48" t="s">
        <v>209</v>
      </c>
      <c r="J61" s="48" t="s">
        <v>209</v>
      </c>
      <c r="K61" s="48">
        <v>210622</v>
      </c>
    </row>
    <row r="62" spans="1:11" ht="13.5">
      <c r="A62" s="48" t="s">
        <v>242</v>
      </c>
      <c r="B62" s="49" t="s">
        <v>664</v>
      </c>
      <c r="C62" s="50" t="s">
        <v>221</v>
      </c>
      <c r="D62" s="48" t="s">
        <v>669</v>
      </c>
      <c r="E62" s="48" t="s">
        <v>241</v>
      </c>
      <c r="F62" s="48" t="s">
        <v>242</v>
      </c>
      <c r="G62" s="63"/>
      <c r="H62" s="64" t="s">
        <v>718</v>
      </c>
      <c r="I62" s="48" t="s">
        <v>209</v>
      </c>
      <c r="J62" s="48" t="s">
        <v>209</v>
      </c>
      <c r="K62" s="48">
        <v>210622</v>
      </c>
    </row>
    <row r="63" spans="1:11" ht="13.5">
      <c r="A63" s="48" t="s">
        <v>245</v>
      </c>
      <c r="B63" s="49" t="s">
        <v>664</v>
      </c>
      <c r="C63" s="48" t="s">
        <v>243</v>
      </c>
      <c r="D63" s="48" t="s">
        <v>10</v>
      </c>
      <c r="E63" s="48" t="s">
        <v>244</v>
      </c>
      <c r="F63" s="48" t="s">
        <v>245</v>
      </c>
      <c r="G63" s="63"/>
      <c r="H63" s="64" t="s">
        <v>718</v>
      </c>
      <c r="I63" s="48" t="s">
        <v>10</v>
      </c>
      <c r="J63" s="48" t="s">
        <v>244</v>
      </c>
      <c r="K63" s="48">
        <v>210201</v>
      </c>
    </row>
    <row r="64" spans="1:11" ht="13.5">
      <c r="A64" s="48" t="s">
        <v>246</v>
      </c>
      <c r="B64" s="49" t="s">
        <v>664</v>
      </c>
      <c r="C64" s="50" t="s">
        <v>243</v>
      </c>
      <c r="D64" s="50" t="s">
        <v>10</v>
      </c>
      <c r="E64" s="48" t="s">
        <v>52</v>
      </c>
      <c r="F64" s="48" t="s">
        <v>246</v>
      </c>
      <c r="G64" s="63"/>
      <c r="H64" s="64" t="s">
        <v>718</v>
      </c>
      <c r="I64" s="48" t="s">
        <v>10</v>
      </c>
      <c r="J64" s="48" t="s">
        <v>52</v>
      </c>
      <c r="K64" s="48">
        <v>210203</v>
      </c>
    </row>
    <row r="65" spans="1:11" ht="27">
      <c r="A65" s="48" t="s">
        <v>247</v>
      </c>
      <c r="B65" s="49" t="s">
        <v>664</v>
      </c>
      <c r="C65" s="50" t="s">
        <v>53</v>
      </c>
      <c r="D65" s="50" t="s">
        <v>53</v>
      </c>
      <c r="E65" s="48" t="s">
        <v>53</v>
      </c>
      <c r="F65" s="48" t="s">
        <v>247</v>
      </c>
      <c r="G65" s="63"/>
      <c r="H65" s="64" t="s">
        <v>718</v>
      </c>
      <c r="I65" s="48" t="s">
        <v>209</v>
      </c>
      <c r="J65" s="48" t="s">
        <v>53</v>
      </c>
      <c r="K65" s="48">
        <v>210617</v>
      </c>
    </row>
    <row r="66" spans="1:11" ht="13.5">
      <c r="A66" s="48" t="s">
        <v>249</v>
      </c>
      <c r="B66" s="49" t="s">
        <v>664</v>
      </c>
      <c r="C66" s="48" t="s">
        <v>248</v>
      </c>
      <c r="D66" s="48" t="s">
        <v>248</v>
      </c>
      <c r="E66" s="48" t="s">
        <v>248</v>
      </c>
      <c r="F66" s="48" t="s">
        <v>249</v>
      </c>
      <c r="G66" s="63"/>
      <c r="H66" s="64" t="s">
        <v>718</v>
      </c>
      <c r="I66" s="48" t="s">
        <v>209</v>
      </c>
      <c r="J66" s="48" t="s">
        <v>209</v>
      </c>
      <c r="K66" s="48">
        <v>210622</v>
      </c>
    </row>
    <row r="67" spans="1:11" ht="13.5">
      <c r="A67" s="48" t="s">
        <v>252</v>
      </c>
      <c r="B67" s="49" t="s">
        <v>664</v>
      </c>
      <c r="C67" s="48" t="s">
        <v>250</v>
      </c>
      <c r="D67" s="48" t="s">
        <v>251</v>
      </c>
      <c r="E67" s="48" t="s">
        <v>12</v>
      </c>
      <c r="F67" s="48" t="s">
        <v>252</v>
      </c>
      <c r="G67" s="63"/>
      <c r="H67" s="64" t="s">
        <v>250</v>
      </c>
      <c r="I67" s="48" t="s">
        <v>12</v>
      </c>
      <c r="J67" s="48" t="s">
        <v>723</v>
      </c>
      <c r="K67" s="48">
        <v>220101</v>
      </c>
    </row>
    <row r="68" spans="1:11" ht="13.5">
      <c r="A68" s="48" t="s">
        <v>254</v>
      </c>
      <c r="B68" s="49" t="s">
        <v>664</v>
      </c>
      <c r="C68" s="48" t="s">
        <v>250</v>
      </c>
      <c r="D68" s="48" t="s">
        <v>251</v>
      </c>
      <c r="E68" s="48" t="s">
        <v>253</v>
      </c>
      <c r="F68" s="48" t="s">
        <v>254</v>
      </c>
      <c r="G68" s="63"/>
      <c r="H68" s="64" t="s">
        <v>250</v>
      </c>
      <c r="I68" s="48" t="s">
        <v>255</v>
      </c>
      <c r="J68" s="48" t="s">
        <v>255</v>
      </c>
      <c r="K68" s="48">
        <v>220309</v>
      </c>
    </row>
    <row r="69" spans="1:11" ht="13.5">
      <c r="A69" s="48" t="s">
        <v>257</v>
      </c>
      <c r="B69" s="49" t="s">
        <v>664</v>
      </c>
      <c r="C69" s="50" t="s">
        <v>250</v>
      </c>
      <c r="D69" s="50" t="s">
        <v>251</v>
      </c>
      <c r="E69" s="48" t="s">
        <v>256</v>
      </c>
      <c r="F69" s="48" t="s">
        <v>257</v>
      </c>
      <c r="G69" s="63"/>
      <c r="H69" s="64" t="s">
        <v>250</v>
      </c>
      <c r="I69" s="48" t="s">
        <v>255</v>
      </c>
      <c r="J69" s="48" t="s">
        <v>255</v>
      </c>
      <c r="K69" s="48">
        <v>220309</v>
      </c>
    </row>
    <row r="70" spans="1:11" ht="13.5">
      <c r="A70" s="48" t="s">
        <v>259</v>
      </c>
      <c r="B70" s="49" t="s">
        <v>664</v>
      </c>
      <c r="C70" s="50" t="s">
        <v>250</v>
      </c>
      <c r="D70" s="50" t="s">
        <v>258</v>
      </c>
      <c r="E70" s="48" t="s">
        <v>13</v>
      </c>
      <c r="F70" s="48" t="s">
        <v>259</v>
      </c>
      <c r="G70" s="63"/>
      <c r="H70" s="64" t="s">
        <v>250</v>
      </c>
      <c r="I70" s="48" t="s">
        <v>13</v>
      </c>
      <c r="J70" s="48" t="s">
        <v>724</v>
      </c>
      <c r="K70" s="48">
        <v>220201</v>
      </c>
    </row>
    <row r="71" spans="1:11" ht="13.5">
      <c r="A71" s="48" t="s">
        <v>260</v>
      </c>
      <c r="B71" s="49" t="s">
        <v>664</v>
      </c>
      <c r="C71" s="50" t="s">
        <v>250</v>
      </c>
      <c r="D71" s="48" t="s">
        <v>258</v>
      </c>
      <c r="E71" s="48" t="s">
        <v>54</v>
      </c>
      <c r="F71" s="48" t="s">
        <v>260</v>
      </c>
      <c r="G71" s="63"/>
      <c r="H71" s="64" t="s">
        <v>250</v>
      </c>
      <c r="I71" s="48" t="s">
        <v>255</v>
      </c>
      <c r="J71" s="48" t="s">
        <v>54</v>
      </c>
      <c r="K71" s="48">
        <v>220302</v>
      </c>
    </row>
    <row r="72" spans="1:11" ht="13.5">
      <c r="A72" s="48" t="s">
        <v>262</v>
      </c>
      <c r="B72" s="49" t="s">
        <v>664</v>
      </c>
      <c r="C72" s="50" t="s">
        <v>250</v>
      </c>
      <c r="D72" s="50" t="s">
        <v>258</v>
      </c>
      <c r="E72" s="48" t="s">
        <v>261</v>
      </c>
      <c r="F72" s="48" t="s">
        <v>262</v>
      </c>
      <c r="G72" s="63"/>
      <c r="H72" s="64" t="s">
        <v>250</v>
      </c>
      <c r="I72" s="48" t="s">
        <v>255</v>
      </c>
      <c r="J72" s="48" t="s">
        <v>255</v>
      </c>
      <c r="K72" s="48">
        <v>220309</v>
      </c>
    </row>
    <row r="73" spans="1:11" ht="13.5">
      <c r="A73" s="48" t="s">
        <v>263</v>
      </c>
      <c r="B73" s="49" t="s">
        <v>664</v>
      </c>
      <c r="C73" s="50" t="s">
        <v>250</v>
      </c>
      <c r="D73" s="50" t="s">
        <v>55</v>
      </c>
      <c r="E73" s="48" t="s">
        <v>55</v>
      </c>
      <c r="F73" s="48" t="s">
        <v>263</v>
      </c>
      <c r="G73" s="63"/>
      <c r="H73" s="64" t="s">
        <v>250</v>
      </c>
      <c r="I73" s="48" t="s">
        <v>255</v>
      </c>
      <c r="J73" s="48" t="s">
        <v>55</v>
      </c>
      <c r="K73" s="48">
        <v>220301</v>
      </c>
    </row>
    <row r="74" spans="1:11" ht="13.5">
      <c r="A74" s="48" t="s">
        <v>265</v>
      </c>
      <c r="B74" s="49" t="s">
        <v>664</v>
      </c>
      <c r="C74" s="50" t="s">
        <v>250</v>
      </c>
      <c r="D74" s="48" t="s">
        <v>264</v>
      </c>
      <c r="E74" s="48" t="s">
        <v>56</v>
      </c>
      <c r="F74" s="48" t="s">
        <v>265</v>
      </c>
      <c r="G74" s="63"/>
      <c r="H74" s="64" t="s">
        <v>250</v>
      </c>
      <c r="I74" s="48" t="s">
        <v>255</v>
      </c>
      <c r="J74" s="48" t="s">
        <v>56</v>
      </c>
      <c r="K74" s="48">
        <v>220304</v>
      </c>
    </row>
    <row r="75" spans="1:11" ht="13.5">
      <c r="A75" s="48" t="s">
        <v>266</v>
      </c>
      <c r="B75" s="49" t="s">
        <v>664</v>
      </c>
      <c r="C75" s="50" t="s">
        <v>250</v>
      </c>
      <c r="D75" s="48" t="s">
        <v>264</v>
      </c>
      <c r="E75" s="48" t="s">
        <v>57</v>
      </c>
      <c r="F75" s="48" t="s">
        <v>266</v>
      </c>
      <c r="G75" s="63"/>
      <c r="H75" s="64" t="s">
        <v>250</v>
      </c>
      <c r="I75" s="48" t="s">
        <v>255</v>
      </c>
      <c r="J75" s="48" t="s">
        <v>57</v>
      </c>
      <c r="K75" s="48">
        <v>220305</v>
      </c>
    </row>
    <row r="76" spans="1:11" ht="13.5">
      <c r="A76" s="48" t="s">
        <v>269</v>
      </c>
      <c r="B76" s="49" t="s">
        <v>664</v>
      </c>
      <c r="C76" s="50" t="s">
        <v>250</v>
      </c>
      <c r="D76" s="50" t="s">
        <v>267</v>
      </c>
      <c r="E76" s="48" t="s">
        <v>268</v>
      </c>
      <c r="F76" s="48" t="s">
        <v>269</v>
      </c>
      <c r="G76" s="63"/>
      <c r="H76" s="64" t="s">
        <v>250</v>
      </c>
      <c r="I76" s="48" t="s">
        <v>255</v>
      </c>
      <c r="J76" s="48" t="s">
        <v>725</v>
      </c>
      <c r="K76" s="48">
        <v>220307</v>
      </c>
    </row>
    <row r="77" spans="1:11" ht="13.5">
      <c r="A77" s="48" t="s">
        <v>271</v>
      </c>
      <c r="B77" s="49" t="s">
        <v>664</v>
      </c>
      <c r="C77" s="50" t="s">
        <v>250</v>
      </c>
      <c r="D77" s="48" t="s">
        <v>267</v>
      </c>
      <c r="E77" s="48" t="s">
        <v>270</v>
      </c>
      <c r="F77" s="48" t="s">
        <v>271</v>
      </c>
      <c r="G77" s="63"/>
      <c r="H77" s="64" t="s">
        <v>250</v>
      </c>
      <c r="I77" s="48" t="s">
        <v>255</v>
      </c>
      <c r="J77" s="48" t="s">
        <v>270</v>
      </c>
      <c r="K77" s="48">
        <v>220308</v>
      </c>
    </row>
    <row r="78" spans="1:11" ht="13.5">
      <c r="A78" s="48" t="s">
        <v>272</v>
      </c>
      <c r="B78" s="49" t="s">
        <v>664</v>
      </c>
      <c r="C78" s="50" t="s">
        <v>250</v>
      </c>
      <c r="D78" s="50" t="s">
        <v>255</v>
      </c>
      <c r="E78" s="48" t="s">
        <v>255</v>
      </c>
      <c r="F78" s="48" t="s">
        <v>272</v>
      </c>
      <c r="G78" s="63"/>
      <c r="H78" s="64" t="s">
        <v>250</v>
      </c>
      <c r="I78" s="48" t="s">
        <v>255</v>
      </c>
      <c r="J78" s="48" t="s">
        <v>255</v>
      </c>
      <c r="K78" s="48">
        <v>220309</v>
      </c>
    </row>
    <row r="79" spans="1:11" ht="13.5">
      <c r="A79" s="48" t="s">
        <v>273</v>
      </c>
      <c r="B79" s="49" t="s">
        <v>664</v>
      </c>
      <c r="C79" s="50" t="s">
        <v>209</v>
      </c>
      <c r="D79" s="48" t="s">
        <v>209</v>
      </c>
      <c r="E79" s="48" t="s">
        <v>209</v>
      </c>
      <c r="F79" s="48" t="s">
        <v>273</v>
      </c>
      <c r="G79" s="63"/>
      <c r="H79" s="64" t="s">
        <v>718</v>
      </c>
      <c r="I79" s="48" t="s">
        <v>209</v>
      </c>
      <c r="J79" s="48" t="s">
        <v>209</v>
      </c>
      <c r="K79" s="48">
        <v>210622</v>
      </c>
    </row>
    <row r="80" spans="1:11" ht="13.5">
      <c r="A80" s="48" t="s">
        <v>276</v>
      </c>
      <c r="B80" s="49" t="s">
        <v>665</v>
      </c>
      <c r="C80" s="48" t="s">
        <v>274</v>
      </c>
      <c r="D80" s="48" t="s">
        <v>275</v>
      </c>
      <c r="E80" s="48" t="s">
        <v>275</v>
      </c>
      <c r="F80" s="48" t="s">
        <v>276</v>
      </c>
      <c r="G80" s="63"/>
      <c r="H80" s="64" t="s">
        <v>274</v>
      </c>
      <c r="I80" s="48" t="s">
        <v>275</v>
      </c>
      <c r="J80" s="48" t="s">
        <v>726</v>
      </c>
      <c r="K80" s="48">
        <v>310101</v>
      </c>
    </row>
    <row r="81" spans="1:11" ht="13.5">
      <c r="A81" s="48" t="s">
        <v>278</v>
      </c>
      <c r="B81" s="47" t="s">
        <v>665</v>
      </c>
      <c r="C81" s="48" t="s">
        <v>274</v>
      </c>
      <c r="D81" s="48" t="s">
        <v>275</v>
      </c>
      <c r="E81" s="48" t="s">
        <v>277</v>
      </c>
      <c r="F81" s="48" t="s">
        <v>278</v>
      </c>
      <c r="G81" s="63"/>
      <c r="H81" s="64" t="s">
        <v>274</v>
      </c>
      <c r="I81" s="48" t="s">
        <v>275</v>
      </c>
      <c r="J81" s="48" t="s">
        <v>277</v>
      </c>
      <c r="K81" s="48">
        <v>310108</v>
      </c>
    </row>
    <row r="82" spans="1:11" ht="13.5">
      <c r="A82" s="48" t="s">
        <v>280</v>
      </c>
      <c r="B82" s="49" t="s">
        <v>665</v>
      </c>
      <c r="C82" s="50" t="s">
        <v>274</v>
      </c>
      <c r="D82" s="50" t="s">
        <v>275</v>
      </c>
      <c r="E82" s="48" t="s">
        <v>279</v>
      </c>
      <c r="F82" s="48" t="s">
        <v>280</v>
      </c>
      <c r="G82" s="63"/>
      <c r="H82" s="64" t="s">
        <v>274</v>
      </c>
      <c r="I82" s="48" t="s">
        <v>275</v>
      </c>
      <c r="J82" s="48" t="s">
        <v>727</v>
      </c>
      <c r="K82" s="48">
        <v>310107</v>
      </c>
    </row>
    <row r="83" spans="1:11" ht="13.5">
      <c r="A83" s="48" t="s">
        <v>282</v>
      </c>
      <c r="B83" s="49" t="s">
        <v>665</v>
      </c>
      <c r="C83" s="50" t="s">
        <v>274</v>
      </c>
      <c r="D83" s="50" t="s">
        <v>281</v>
      </c>
      <c r="E83" s="48" t="s">
        <v>281</v>
      </c>
      <c r="F83" s="48" t="s">
        <v>282</v>
      </c>
      <c r="G83" s="63"/>
      <c r="H83" s="64" t="s">
        <v>274</v>
      </c>
      <c r="I83" s="48" t="s">
        <v>281</v>
      </c>
      <c r="J83" s="48" t="s">
        <v>281</v>
      </c>
      <c r="K83" s="48">
        <v>310202</v>
      </c>
    </row>
    <row r="84" spans="1:11" ht="13.5">
      <c r="A84" s="48" t="s">
        <v>285</v>
      </c>
      <c r="B84" s="49" t="s">
        <v>665</v>
      </c>
      <c r="C84" s="50" t="s">
        <v>283</v>
      </c>
      <c r="D84" s="48" t="s">
        <v>284</v>
      </c>
      <c r="E84" s="48" t="s">
        <v>284</v>
      </c>
      <c r="F84" s="48" t="s">
        <v>285</v>
      </c>
      <c r="G84" s="63"/>
      <c r="H84" s="64" t="s">
        <v>283</v>
      </c>
      <c r="I84" s="48" t="s">
        <v>284</v>
      </c>
      <c r="J84" s="48" t="s">
        <v>728</v>
      </c>
      <c r="K84" s="48">
        <v>320101</v>
      </c>
    </row>
    <row r="85" spans="1:11" ht="13.5">
      <c r="A85" s="48" t="s">
        <v>287</v>
      </c>
      <c r="B85" s="49" t="s">
        <v>665</v>
      </c>
      <c r="C85" s="48" t="s">
        <v>283</v>
      </c>
      <c r="D85" s="48" t="s">
        <v>284</v>
      </c>
      <c r="E85" s="48" t="s">
        <v>286</v>
      </c>
      <c r="F85" s="48" t="s">
        <v>287</v>
      </c>
      <c r="G85" s="63"/>
      <c r="H85" s="64" t="s">
        <v>283</v>
      </c>
      <c r="I85" s="48" t="s">
        <v>284</v>
      </c>
      <c r="J85" s="48" t="s">
        <v>286</v>
      </c>
      <c r="K85" s="48">
        <v>320102</v>
      </c>
    </row>
    <row r="86" spans="1:11" ht="13.5">
      <c r="A86" s="48" t="s">
        <v>289</v>
      </c>
      <c r="B86" s="49" t="s">
        <v>665</v>
      </c>
      <c r="C86" s="50" t="s">
        <v>283</v>
      </c>
      <c r="D86" s="50" t="s">
        <v>284</v>
      </c>
      <c r="E86" s="48" t="s">
        <v>288</v>
      </c>
      <c r="F86" s="48" t="s">
        <v>289</v>
      </c>
      <c r="G86" s="63"/>
      <c r="H86" s="64" t="s">
        <v>283</v>
      </c>
      <c r="I86" s="48" t="s">
        <v>284</v>
      </c>
      <c r="J86" s="48" t="s">
        <v>729</v>
      </c>
      <c r="K86" s="48">
        <v>320104</v>
      </c>
    </row>
    <row r="87" spans="1:11" ht="13.5">
      <c r="A87" s="48" t="s">
        <v>291</v>
      </c>
      <c r="B87" s="49" t="s">
        <v>665</v>
      </c>
      <c r="C87" s="50" t="s">
        <v>283</v>
      </c>
      <c r="D87" s="50" t="s">
        <v>290</v>
      </c>
      <c r="E87" s="48" t="s">
        <v>290</v>
      </c>
      <c r="F87" s="48" t="s">
        <v>291</v>
      </c>
      <c r="G87" s="63"/>
      <c r="H87" s="64" t="s">
        <v>283</v>
      </c>
      <c r="I87" s="48" t="s">
        <v>290</v>
      </c>
      <c r="J87" s="48" t="s">
        <v>730</v>
      </c>
      <c r="K87" s="48">
        <v>320201</v>
      </c>
    </row>
    <row r="88" spans="1:11" ht="13.5">
      <c r="A88" s="48" t="s">
        <v>293</v>
      </c>
      <c r="B88" s="49" t="s">
        <v>665</v>
      </c>
      <c r="C88" s="50" t="s">
        <v>283</v>
      </c>
      <c r="D88" s="48" t="s">
        <v>290</v>
      </c>
      <c r="E88" s="48" t="s">
        <v>292</v>
      </c>
      <c r="F88" s="48" t="s">
        <v>293</v>
      </c>
      <c r="G88" s="63"/>
      <c r="H88" s="64" t="s">
        <v>283</v>
      </c>
      <c r="I88" s="48" t="s">
        <v>290</v>
      </c>
      <c r="J88" s="48" t="s">
        <v>292</v>
      </c>
      <c r="K88" s="48">
        <v>320202</v>
      </c>
    </row>
    <row r="89" spans="1:11" ht="13.5">
      <c r="A89" s="48" t="s">
        <v>295</v>
      </c>
      <c r="B89" s="49" t="s">
        <v>665</v>
      </c>
      <c r="C89" s="50" t="s">
        <v>283</v>
      </c>
      <c r="D89" s="50" t="s">
        <v>290</v>
      </c>
      <c r="E89" s="48" t="s">
        <v>294</v>
      </c>
      <c r="F89" s="48" t="s">
        <v>295</v>
      </c>
      <c r="G89" s="63"/>
      <c r="H89" s="64" t="s">
        <v>283</v>
      </c>
      <c r="I89" s="48" t="s">
        <v>290</v>
      </c>
      <c r="J89" s="48" t="s">
        <v>731</v>
      </c>
      <c r="K89" s="48">
        <v>320204</v>
      </c>
    </row>
    <row r="90" spans="1:11" ht="13.5">
      <c r="A90" s="48" t="s">
        <v>297</v>
      </c>
      <c r="B90" s="49" t="s">
        <v>665</v>
      </c>
      <c r="C90" s="50" t="s">
        <v>283</v>
      </c>
      <c r="D90" s="50" t="s">
        <v>296</v>
      </c>
      <c r="E90" s="48" t="s">
        <v>296</v>
      </c>
      <c r="F90" s="48" t="s">
        <v>297</v>
      </c>
      <c r="G90" s="63"/>
      <c r="H90" s="64" t="s">
        <v>283</v>
      </c>
      <c r="I90" s="48" t="s">
        <v>296</v>
      </c>
      <c r="J90" s="48" t="s">
        <v>732</v>
      </c>
      <c r="K90" s="48">
        <v>320302</v>
      </c>
    </row>
    <row r="91" spans="1:11" ht="13.5">
      <c r="A91" s="48" t="s">
        <v>299</v>
      </c>
      <c r="B91" s="49" t="s">
        <v>665</v>
      </c>
      <c r="C91" s="50" t="s">
        <v>283</v>
      </c>
      <c r="D91" s="48" t="s">
        <v>298</v>
      </c>
      <c r="E91" s="48" t="s">
        <v>298</v>
      </c>
      <c r="F91" s="48" t="s">
        <v>299</v>
      </c>
      <c r="G91" s="63"/>
      <c r="H91" s="64" t="s">
        <v>283</v>
      </c>
      <c r="I91" s="48" t="s">
        <v>298</v>
      </c>
      <c r="J91" s="48" t="s">
        <v>298</v>
      </c>
      <c r="K91" s="48">
        <v>320401</v>
      </c>
    </row>
    <row r="92" spans="1:11" ht="13.5">
      <c r="A92" s="48" t="s">
        <v>301</v>
      </c>
      <c r="B92" s="49" t="s">
        <v>665</v>
      </c>
      <c r="C92" s="50" t="s">
        <v>283</v>
      </c>
      <c r="D92" s="48" t="s">
        <v>300</v>
      </c>
      <c r="E92" s="48" t="s">
        <v>300</v>
      </c>
      <c r="F92" s="48" t="s">
        <v>301</v>
      </c>
      <c r="G92" s="63"/>
      <c r="H92" s="64" t="s">
        <v>283</v>
      </c>
      <c r="I92" s="48" t="s">
        <v>290</v>
      </c>
      <c r="J92" s="48" t="s">
        <v>300</v>
      </c>
      <c r="K92" s="48">
        <v>320205</v>
      </c>
    </row>
    <row r="93" spans="1:11" ht="13.5">
      <c r="A93" s="48" t="s">
        <v>303</v>
      </c>
      <c r="B93" s="49" t="s">
        <v>665</v>
      </c>
      <c r="C93" s="50" t="s">
        <v>283</v>
      </c>
      <c r="D93" s="48" t="s">
        <v>302</v>
      </c>
      <c r="E93" s="48" t="s">
        <v>302</v>
      </c>
      <c r="F93" s="48" t="s">
        <v>303</v>
      </c>
      <c r="G93" s="63"/>
      <c r="H93" s="64" t="s">
        <v>283</v>
      </c>
      <c r="I93" s="48" t="s">
        <v>302</v>
      </c>
      <c r="J93" s="48" t="s">
        <v>302</v>
      </c>
      <c r="K93" s="48">
        <v>320601</v>
      </c>
    </row>
    <row r="94" spans="1:11" ht="13.5">
      <c r="A94" s="48" t="s">
        <v>670</v>
      </c>
      <c r="B94" s="49" t="s">
        <v>665</v>
      </c>
      <c r="C94" s="50" t="s">
        <v>671</v>
      </c>
      <c r="D94" s="48" t="s">
        <v>671</v>
      </c>
      <c r="E94" s="48" t="s">
        <v>672</v>
      </c>
      <c r="F94" s="48" t="s">
        <v>670</v>
      </c>
      <c r="G94" s="63"/>
      <c r="H94" s="64" t="s">
        <v>733</v>
      </c>
      <c r="I94" s="48" t="s">
        <v>733</v>
      </c>
      <c r="J94" s="48" t="s">
        <v>733</v>
      </c>
      <c r="K94" s="48" t="s">
        <v>734</v>
      </c>
    </row>
    <row r="95" spans="1:11" ht="27">
      <c r="A95" s="48" t="s">
        <v>305</v>
      </c>
      <c r="B95" s="47" t="s">
        <v>666</v>
      </c>
      <c r="C95" s="48" t="s">
        <v>306</v>
      </c>
      <c r="D95" s="48" t="s">
        <v>304</v>
      </c>
      <c r="E95" s="48" t="s">
        <v>58</v>
      </c>
      <c r="F95" s="48" t="s">
        <v>305</v>
      </c>
      <c r="G95" s="63"/>
      <c r="H95" s="64" t="s">
        <v>306</v>
      </c>
      <c r="I95" s="48" t="s">
        <v>304</v>
      </c>
      <c r="J95" s="48" t="s">
        <v>58</v>
      </c>
      <c r="K95" s="48">
        <v>410101</v>
      </c>
    </row>
    <row r="96" spans="1:11" ht="27">
      <c r="A96" s="48" t="s">
        <v>307</v>
      </c>
      <c r="B96" s="49" t="s">
        <v>666</v>
      </c>
      <c r="C96" s="50" t="s">
        <v>306</v>
      </c>
      <c r="D96" s="50" t="s">
        <v>304</v>
      </c>
      <c r="E96" s="48" t="s">
        <v>59</v>
      </c>
      <c r="F96" s="48" t="s">
        <v>307</v>
      </c>
      <c r="G96" s="63"/>
      <c r="H96" s="64" t="s">
        <v>306</v>
      </c>
      <c r="I96" s="48" t="s">
        <v>304</v>
      </c>
      <c r="J96" s="48" t="s">
        <v>59</v>
      </c>
      <c r="K96" s="48">
        <v>410102</v>
      </c>
    </row>
    <row r="97" spans="1:11" ht="27">
      <c r="A97" s="48" t="s">
        <v>308</v>
      </c>
      <c r="B97" s="49" t="s">
        <v>666</v>
      </c>
      <c r="C97" s="50" t="s">
        <v>306</v>
      </c>
      <c r="D97" s="50" t="s">
        <v>304</v>
      </c>
      <c r="E97" s="48" t="s">
        <v>60</v>
      </c>
      <c r="F97" s="48" t="s">
        <v>308</v>
      </c>
      <c r="G97" s="63"/>
      <c r="H97" s="64" t="s">
        <v>306</v>
      </c>
      <c r="I97" s="48" t="s">
        <v>304</v>
      </c>
      <c r="J97" s="48" t="s">
        <v>60</v>
      </c>
      <c r="K97" s="48">
        <v>410103</v>
      </c>
    </row>
    <row r="98" spans="1:11" ht="27">
      <c r="A98" s="48" t="s">
        <v>310</v>
      </c>
      <c r="B98" s="49" t="s">
        <v>666</v>
      </c>
      <c r="C98" s="50" t="s">
        <v>306</v>
      </c>
      <c r="D98" s="50" t="s">
        <v>304</v>
      </c>
      <c r="E98" s="48" t="s">
        <v>309</v>
      </c>
      <c r="F98" s="48" t="s">
        <v>310</v>
      </c>
      <c r="G98" s="63"/>
      <c r="H98" s="64" t="s">
        <v>306</v>
      </c>
      <c r="I98" s="48" t="s">
        <v>304</v>
      </c>
      <c r="J98" s="48" t="s">
        <v>309</v>
      </c>
      <c r="K98" s="48">
        <v>410107</v>
      </c>
    </row>
    <row r="99" spans="1:11" ht="27">
      <c r="A99" s="48" t="s">
        <v>312</v>
      </c>
      <c r="B99" s="49" t="s">
        <v>666</v>
      </c>
      <c r="C99" s="50" t="s">
        <v>306</v>
      </c>
      <c r="D99" s="50" t="s">
        <v>304</v>
      </c>
      <c r="E99" s="48" t="s">
        <v>311</v>
      </c>
      <c r="F99" s="48" t="s">
        <v>312</v>
      </c>
      <c r="G99" s="63"/>
      <c r="H99" s="64" t="s">
        <v>306</v>
      </c>
      <c r="I99" s="48" t="s">
        <v>304</v>
      </c>
      <c r="J99" s="48" t="s">
        <v>311</v>
      </c>
      <c r="K99" s="48">
        <v>410104</v>
      </c>
    </row>
    <row r="100" spans="1:11" ht="27">
      <c r="A100" s="48" t="s">
        <v>314</v>
      </c>
      <c r="B100" s="49" t="s">
        <v>666</v>
      </c>
      <c r="C100" s="50" t="s">
        <v>306</v>
      </c>
      <c r="D100" s="50" t="s">
        <v>304</v>
      </c>
      <c r="E100" s="48" t="s">
        <v>313</v>
      </c>
      <c r="F100" s="48" t="s">
        <v>314</v>
      </c>
      <c r="G100" s="63"/>
      <c r="H100" s="64" t="s">
        <v>306</v>
      </c>
      <c r="I100" s="48" t="s">
        <v>315</v>
      </c>
      <c r="J100" s="48" t="s">
        <v>315</v>
      </c>
      <c r="K100" s="48">
        <v>410401</v>
      </c>
    </row>
    <row r="101" spans="1:11" ht="27">
      <c r="A101" s="48" t="s">
        <v>317</v>
      </c>
      <c r="B101" s="49" t="s">
        <v>666</v>
      </c>
      <c r="C101" s="50" t="s">
        <v>306</v>
      </c>
      <c r="D101" s="50" t="s">
        <v>304</v>
      </c>
      <c r="E101" s="48" t="s">
        <v>316</v>
      </c>
      <c r="F101" s="48" t="s">
        <v>317</v>
      </c>
      <c r="G101" s="63"/>
      <c r="H101" s="64" t="s">
        <v>306</v>
      </c>
      <c r="I101" s="48" t="s">
        <v>304</v>
      </c>
      <c r="J101" s="48" t="s">
        <v>316</v>
      </c>
      <c r="K101" s="48">
        <v>410105</v>
      </c>
    </row>
    <row r="102" spans="1:11" ht="27">
      <c r="A102" s="48" t="s">
        <v>319</v>
      </c>
      <c r="B102" s="49" t="s">
        <v>666</v>
      </c>
      <c r="C102" s="50" t="s">
        <v>306</v>
      </c>
      <c r="D102" s="50" t="s">
        <v>304</v>
      </c>
      <c r="E102" s="48" t="s">
        <v>318</v>
      </c>
      <c r="F102" s="48" t="s">
        <v>319</v>
      </c>
      <c r="G102" s="63"/>
      <c r="H102" s="64" t="s">
        <v>306</v>
      </c>
      <c r="I102" s="48" t="s">
        <v>304</v>
      </c>
      <c r="J102" s="48" t="s">
        <v>318</v>
      </c>
      <c r="K102" s="48">
        <v>410106</v>
      </c>
    </row>
    <row r="103" spans="1:11" ht="27">
      <c r="A103" s="48" t="s">
        <v>320</v>
      </c>
      <c r="B103" s="49" t="s">
        <v>666</v>
      </c>
      <c r="C103" s="50" t="s">
        <v>306</v>
      </c>
      <c r="D103" s="48" t="s">
        <v>14</v>
      </c>
      <c r="E103" s="70" t="s">
        <v>754</v>
      </c>
      <c r="F103" s="48" t="s">
        <v>320</v>
      </c>
      <c r="G103" s="63"/>
      <c r="H103" s="64" t="s">
        <v>306</v>
      </c>
      <c r="I103" s="48" t="s">
        <v>14</v>
      </c>
      <c r="J103" s="48" t="s">
        <v>735</v>
      </c>
      <c r="K103" s="48">
        <v>410505</v>
      </c>
    </row>
    <row r="104" spans="1:11" ht="27">
      <c r="A104" s="48" t="s">
        <v>322</v>
      </c>
      <c r="B104" s="49" t="s">
        <v>666</v>
      </c>
      <c r="C104" s="50" t="s">
        <v>306</v>
      </c>
      <c r="D104" s="48" t="s">
        <v>321</v>
      </c>
      <c r="E104" s="48" t="s">
        <v>61</v>
      </c>
      <c r="F104" s="48" t="s">
        <v>322</v>
      </c>
      <c r="G104" s="63"/>
      <c r="H104" s="64" t="s">
        <v>306</v>
      </c>
      <c r="I104" s="48" t="s">
        <v>321</v>
      </c>
      <c r="J104" s="48" t="s">
        <v>61</v>
      </c>
      <c r="K104" s="48">
        <v>410201</v>
      </c>
    </row>
    <row r="105" spans="1:11" ht="27">
      <c r="A105" s="48" t="s">
        <v>673</v>
      </c>
      <c r="B105" s="49" t="s">
        <v>666</v>
      </c>
      <c r="C105" s="50" t="s">
        <v>306</v>
      </c>
      <c r="D105" s="50" t="s">
        <v>321</v>
      </c>
      <c r="E105" s="48" t="s">
        <v>674</v>
      </c>
      <c r="F105" s="48" t="s">
        <v>673</v>
      </c>
      <c r="G105" s="63"/>
      <c r="H105" s="64" t="s">
        <v>306</v>
      </c>
      <c r="I105" s="48" t="s">
        <v>321</v>
      </c>
      <c r="J105" s="48" t="s">
        <v>736</v>
      </c>
      <c r="K105" s="48">
        <v>410204</v>
      </c>
    </row>
    <row r="106" spans="1:11" ht="27">
      <c r="A106" s="48" t="s">
        <v>324</v>
      </c>
      <c r="B106" s="49" t="s">
        <v>666</v>
      </c>
      <c r="C106" s="50" t="s">
        <v>306</v>
      </c>
      <c r="D106" s="50" t="s">
        <v>321</v>
      </c>
      <c r="E106" s="48" t="s">
        <v>323</v>
      </c>
      <c r="F106" s="48" t="s">
        <v>324</v>
      </c>
      <c r="G106" s="63"/>
      <c r="H106" s="64" t="s">
        <v>737</v>
      </c>
      <c r="I106" s="48" t="s">
        <v>105</v>
      </c>
      <c r="J106" s="48" t="s">
        <v>410</v>
      </c>
      <c r="K106" s="48">
        <v>421712</v>
      </c>
    </row>
    <row r="107" spans="1:11" ht="27">
      <c r="A107" s="48" t="s">
        <v>327</v>
      </c>
      <c r="B107" s="49" t="s">
        <v>666</v>
      </c>
      <c r="C107" s="50" t="s">
        <v>306</v>
      </c>
      <c r="D107" s="50" t="s">
        <v>321</v>
      </c>
      <c r="E107" s="48" t="s">
        <v>326</v>
      </c>
      <c r="F107" s="48" t="s">
        <v>327</v>
      </c>
      <c r="G107" s="63"/>
      <c r="H107" s="64" t="s">
        <v>306</v>
      </c>
      <c r="I107" s="48" t="s">
        <v>321</v>
      </c>
      <c r="J107" s="48" t="s">
        <v>326</v>
      </c>
      <c r="K107" s="48">
        <v>410206</v>
      </c>
    </row>
    <row r="108" spans="1:11" ht="27">
      <c r="A108" s="48" t="s">
        <v>675</v>
      </c>
      <c r="B108" s="49" t="s">
        <v>666</v>
      </c>
      <c r="C108" s="50" t="s">
        <v>306</v>
      </c>
      <c r="D108" s="50" t="s">
        <v>321</v>
      </c>
      <c r="E108" s="48" t="s">
        <v>325</v>
      </c>
      <c r="F108" s="48" t="s">
        <v>675</v>
      </c>
      <c r="G108" s="63"/>
      <c r="H108" s="64" t="s">
        <v>306</v>
      </c>
      <c r="I108" s="48" t="s">
        <v>321</v>
      </c>
      <c r="J108" s="48" t="s">
        <v>325</v>
      </c>
      <c r="K108" s="48">
        <v>410205</v>
      </c>
    </row>
    <row r="109" spans="1:11" ht="27">
      <c r="A109" s="48" t="s">
        <v>676</v>
      </c>
      <c r="B109" s="49" t="s">
        <v>666</v>
      </c>
      <c r="C109" s="50" t="s">
        <v>306</v>
      </c>
      <c r="D109" s="48" t="s">
        <v>321</v>
      </c>
      <c r="E109" s="48" t="s">
        <v>677</v>
      </c>
      <c r="F109" s="48" t="s">
        <v>676</v>
      </c>
      <c r="G109" s="63"/>
      <c r="H109" s="64" t="s">
        <v>306</v>
      </c>
      <c r="I109" s="48" t="s">
        <v>321</v>
      </c>
      <c r="J109" s="48" t="s">
        <v>738</v>
      </c>
      <c r="K109" s="48">
        <v>410207</v>
      </c>
    </row>
    <row r="110" spans="1:11" ht="27">
      <c r="A110" s="48" t="s">
        <v>328</v>
      </c>
      <c r="B110" s="49" t="s">
        <v>666</v>
      </c>
      <c r="C110" s="50" t="s">
        <v>306</v>
      </c>
      <c r="D110" s="50" t="s">
        <v>321</v>
      </c>
      <c r="E110" s="48" t="s">
        <v>678</v>
      </c>
      <c r="F110" s="48" t="s">
        <v>328</v>
      </c>
      <c r="G110" s="63"/>
      <c r="H110" s="64" t="s">
        <v>306</v>
      </c>
      <c r="I110" s="48" t="s">
        <v>321</v>
      </c>
      <c r="J110" s="48" t="s">
        <v>325</v>
      </c>
      <c r="K110" s="48">
        <v>410205</v>
      </c>
    </row>
    <row r="111" spans="1:11" ht="27">
      <c r="A111" s="48" t="s">
        <v>330</v>
      </c>
      <c r="B111" s="49" t="s">
        <v>666</v>
      </c>
      <c r="C111" s="50" t="s">
        <v>306</v>
      </c>
      <c r="D111" s="50" t="s">
        <v>329</v>
      </c>
      <c r="E111" s="48" t="s">
        <v>679</v>
      </c>
      <c r="F111" s="48" t="s">
        <v>330</v>
      </c>
      <c r="G111" s="63"/>
      <c r="H111" s="64" t="s">
        <v>306</v>
      </c>
      <c r="I111" s="48" t="s">
        <v>329</v>
      </c>
      <c r="J111" s="48" t="s">
        <v>739</v>
      </c>
      <c r="K111" s="48">
        <v>410301</v>
      </c>
    </row>
    <row r="112" spans="1:11" ht="27">
      <c r="A112" s="48" t="s">
        <v>332</v>
      </c>
      <c r="B112" s="49" t="s">
        <v>666</v>
      </c>
      <c r="C112" s="50" t="s">
        <v>306</v>
      </c>
      <c r="D112" s="50" t="s">
        <v>329</v>
      </c>
      <c r="E112" s="48" t="s">
        <v>331</v>
      </c>
      <c r="F112" s="48" t="s">
        <v>332</v>
      </c>
      <c r="G112" s="63"/>
      <c r="H112" s="64" t="s">
        <v>306</v>
      </c>
      <c r="I112" s="48" t="s">
        <v>329</v>
      </c>
      <c r="J112" s="48" t="s">
        <v>331</v>
      </c>
      <c r="K112" s="48">
        <v>410306</v>
      </c>
    </row>
    <row r="113" spans="1:11" ht="27">
      <c r="A113" s="48" t="s">
        <v>334</v>
      </c>
      <c r="B113" s="49" t="s">
        <v>666</v>
      </c>
      <c r="C113" s="50" t="s">
        <v>306</v>
      </c>
      <c r="D113" s="50" t="s">
        <v>329</v>
      </c>
      <c r="E113" s="48" t="s">
        <v>333</v>
      </c>
      <c r="F113" s="48" t="s">
        <v>334</v>
      </c>
      <c r="G113" s="63"/>
      <c r="H113" s="64" t="s">
        <v>306</v>
      </c>
      <c r="I113" s="48" t="s">
        <v>329</v>
      </c>
      <c r="J113" s="48" t="s">
        <v>333</v>
      </c>
      <c r="K113" s="48">
        <v>410307</v>
      </c>
    </row>
    <row r="114" spans="1:11" ht="27">
      <c r="A114" s="48" t="s">
        <v>336</v>
      </c>
      <c r="B114" s="49" t="s">
        <v>666</v>
      </c>
      <c r="C114" s="50" t="s">
        <v>306</v>
      </c>
      <c r="D114" s="48" t="s">
        <v>329</v>
      </c>
      <c r="E114" s="48" t="s">
        <v>335</v>
      </c>
      <c r="F114" s="48" t="s">
        <v>336</v>
      </c>
      <c r="G114" s="63"/>
      <c r="H114" s="64" t="s">
        <v>306</v>
      </c>
      <c r="I114" s="48" t="s">
        <v>329</v>
      </c>
      <c r="J114" s="48" t="s">
        <v>337</v>
      </c>
      <c r="K114" s="48">
        <v>410308</v>
      </c>
    </row>
    <row r="115" spans="1:11" ht="27">
      <c r="A115" s="48" t="s">
        <v>338</v>
      </c>
      <c r="B115" s="49" t="s">
        <v>666</v>
      </c>
      <c r="C115" s="50" t="s">
        <v>306</v>
      </c>
      <c r="D115" s="50" t="s">
        <v>329</v>
      </c>
      <c r="E115" s="48" t="s">
        <v>337</v>
      </c>
      <c r="F115" s="48" t="s">
        <v>338</v>
      </c>
      <c r="G115" s="63"/>
      <c r="H115" s="64" t="s">
        <v>306</v>
      </c>
      <c r="I115" s="48" t="s">
        <v>329</v>
      </c>
      <c r="J115" s="48" t="s">
        <v>337</v>
      </c>
      <c r="K115" s="48">
        <v>410308</v>
      </c>
    </row>
    <row r="116" spans="1:11" ht="27">
      <c r="A116" s="48" t="s">
        <v>339</v>
      </c>
      <c r="B116" s="49" t="s">
        <v>666</v>
      </c>
      <c r="C116" s="50" t="s">
        <v>306</v>
      </c>
      <c r="D116" s="50" t="s">
        <v>16</v>
      </c>
      <c r="E116" s="48" t="s">
        <v>62</v>
      </c>
      <c r="F116" s="48" t="s">
        <v>339</v>
      </c>
      <c r="G116" s="63"/>
      <c r="H116" s="64" t="s">
        <v>306</v>
      </c>
      <c r="I116" s="48" t="s">
        <v>16</v>
      </c>
      <c r="J116" s="48" t="s">
        <v>62</v>
      </c>
      <c r="K116" s="48">
        <v>410701</v>
      </c>
    </row>
    <row r="117" spans="1:11" ht="27">
      <c r="A117" s="48" t="s">
        <v>340</v>
      </c>
      <c r="B117" s="49" t="s">
        <v>666</v>
      </c>
      <c r="C117" s="50" t="s">
        <v>306</v>
      </c>
      <c r="D117" s="50" t="s">
        <v>16</v>
      </c>
      <c r="E117" s="48" t="s">
        <v>63</v>
      </c>
      <c r="F117" s="48" t="s">
        <v>340</v>
      </c>
      <c r="G117" s="63"/>
      <c r="H117" s="64" t="s">
        <v>306</v>
      </c>
      <c r="I117" s="48" t="s">
        <v>16</v>
      </c>
      <c r="J117" s="48" t="s">
        <v>63</v>
      </c>
      <c r="K117" s="48">
        <v>410702</v>
      </c>
    </row>
    <row r="118" spans="1:11" ht="27">
      <c r="A118" s="48" t="s">
        <v>341</v>
      </c>
      <c r="B118" s="49" t="s">
        <v>666</v>
      </c>
      <c r="C118" s="50" t="s">
        <v>306</v>
      </c>
      <c r="D118" s="48" t="s">
        <v>16</v>
      </c>
      <c r="E118" s="48" t="s">
        <v>64</v>
      </c>
      <c r="F118" s="48" t="s">
        <v>341</v>
      </c>
      <c r="G118" s="63"/>
      <c r="H118" s="64" t="s">
        <v>306</v>
      </c>
      <c r="I118" s="48" t="s">
        <v>16</v>
      </c>
      <c r="J118" s="48" t="s">
        <v>64</v>
      </c>
      <c r="K118" s="48">
        <v>410703</v>
      </c>
    </row>
    <row r="119" spans="1:11" ht="27">
      <c r="A119" s="48" t="s">
        <v>343</v>
      </c>
      <c r="B119" s="49" t="s">
        <v>666</v>
      </c>
      <c r="C119" s="50" t="s">
        <v>306</v>
      </c>
      <c r="D119" s="50" t="s">
        <v>16</v>
      </c>
      <c r="E119" s="48" t="s">
        <v>342</v>
      </c>
      <c r="F119" s="48" t="s">
        <v>343</v>
      </c>
      <c r="G119" s="63"/>
      <c r="H119" s="64" t="s">
        <v>306</v>
      </c>
      <c r="I119" s="48" t="s">
        <v>16</v>
      </c>
      <c r="J119" s="48" t="s">
        <v>342</v>
      </c>
      <c r="K119" s="48">
        <v>410704</v>
      </c>
    </row>
    <row r="120" spans="1:11" ht="27">
      <c r="A120" s="48" t="s">
        <v>344</v>
      </c>
      <c r="B120" s="49" t="s">
        <v>666</v>
      </c>
      <c r="C120" s="50" t="s">
        <v>306</v>
      </c>
      <c r="D120" s="50" t="s">
        <v>15</v>
      </c>
      <c r="E120" s="48" t="s">
        <v>65</v>
      </c>
      <c r="F120" s="48" t="s">
        <v>344</v>
      </c>
      <c r="G120" s="63"/>
      <c r="H120" s="64" t="s">
        <v>306</v>
      </c>
      <c r="I120" s="48" t="s">
        <v>15</v>
      </c>
      <c r="J120" s="48" t="s">
        <v>65</v>
      </c>
      <c r="K120" s="48">
        <v>410601</v>
      </c>
    </row>
    <row r="121" spans="1:11" ht="27">
      <c r="A121" s="48" t="s">
        <v>346</v>
      </c>
      <c r="B121" s="49" t="s">
        <v>666</v>
      </c>
      <c r="C121" s="50" t="s">
        <v>306</v>
      </c>
      <c r="D121" s="50" t="s">
        <v>15</v>
      </c>
      <c r="E121" s="48" t="s">
        <v>345</v>
      </c>
      <c r="F121" s="48" t="s">
        <v>346</v>
      </c>
      <c r="G121" s="63"/>
      <c r="H121" s="64" t="s">
        <v>306</v>
      </c>
      <c r="I121" s="48" t="s">
        <v>15</v>
      </c>
      <c r="J121" s="48" t="s">
        <v>347</v>
      </c>
      <c r="K121" s="48">
        <v>410603</v>
      </c>
    </row>
    <row r="122" spans="1:11" ht="27">
      <c r="A122" s="48" t="s">
        <v>348</v>
      </c>
      <c r="B122" s="49" t="s">
        <v>666</v>
      </c>
      <c r="C122" s="50" t="s">
        <v>306</v>
      </c>
      <c r="D122" s="48" t="s">
        <v>15</v>
      </c>
      <c r="E122" s="48" t="s">
        <v>66</v>
      </c>
      <c r="F122" s="48" t="s">
        <v>348</v>
      </c>
      <c r="G122" s="63"/>
      <c r="H122" s="64" t="s">
        <v>306</v>
      </c>
      <c r="I122" s="48" t="s">
        <v>15</v>
      </c>
      <c r="J122" s="48" t="s">
        <v>66</v>
      </c>
      <c r="K122" s="48">
        <v>410602</v>
      </c>
    </row>
    <row r="123" spans="1:11" ht="27">
      <c r="A123" s="48" t="s">
        <v>349</v>
      </c>
      <c r="B123" s="49" t="s">
        <v>666</v>
      </c>
      <c r="C123" s="50" t="s">
        <v>306</v>
      </c>
      <c r="D123" s="50" t="s">
        <v>15</v>
      </c>
      <c r="E123" s="48" t="s">
        <v>347</v>
      </c>
      <c r="F123" s="48" t="s">
        <v>349</v>
      </c>
      <c r="G123" s="63"/>
      <c r="H123" s="64" t="s">
        <v>306</v>
      </c>
      <c r="I123" s="48" t="s">
        <v>15</v>
      </c>
      <c r="J123" s="48" t="s">
        <v>347</v>
      </c>
      <c r="K123" s="48">
        <v>410603</v>
      </c>
    </row>
    <row r="124" spans="1:11" ht="27">
      <c r="A124" s="48" t="s">
        <v>351</v>
      </c>
      <c r="B124" s="49" t="s">
        <v>666</v>
      </c>
      <c r="C124" s="50" t="s">
        <v>306</v>
      </c>
      <c r="D124" s="50" t="s">
        <v>315</v>
      </c>
      <c r="E124" s="48" t="s">
        <v>350</v>
      </c>
      <c r="F124" s="48" t="s">
        <v>351</v>
      </c>
      <c r="G124" s="63"/>
      <c r="H124" s="64" t="s">
        <v>306</v>
      </c>
      <c r="I124" s="48" t="s">
        <v>315</v>
      </c>
      <c r="J124" s="48" t="s">
        <v>315</v>
      </c>
      <c r="K124" s="48">
        <v>410401</v>
      </c>
    </row>
    <row r="125" spans="1:11" ht="27">
      <c r="A125" s="48" t="s">
        <v>353</v>
      </c>
      <c r="B125" s="49" t="s">
        <v>666</v>
      </c>
      <c r="C125" s="50" t="s">
        <v>306</v>
      </c>
      <c r="D125" s="50" t="s">
        <v>315</v>
      </c>
      <c r="E125" s="48" t="s">
        <v>352</v>
      </c>
      <c r="F125" s="48" t="s">
        <v>353</v>
      </c>
      <c r="G125" s="63"/>
      <c r="H125" s="64" t="s">
        <v>306</v>
      </c>
      <c r="I125" s="48" t="s">
        <v>315</v>
      </c>
      <c r="J125" s="48" t="s">
        <v>315</v>
      </c>
      <c r="K125" s="48">
        <v>410401</v>
      </c>
    </row>
    <row r="126" spans="1:11" ht="27">
      <c r="A126" s="48" t="s">
        <v>355</v>
      </c>
      <c r="B126" s="49" t="s">
        <v>666</v>
      </c>
      <c r="C126" s="48" t="s">
        <v>306</v>
      </c>
      <c r="D126" s="48" t="s">
        <v>315</v>
      </c>
      <c r="E126" s="48" t="s">
        <v>354</v>
      </c>
      <c r="F126" s="48" t="s">
        <v>355</v>
      </c>
      <c r="G126" s="63"/>
      <c r="H126" s="64" t="s">
        <v>306</v>
      </c>
      <c r="I126" s="48" t="s">
        <v>315</v>
      </c>
      <c r="J126" s="48" t="s">
        <v>315</v>
      </c>
      <c r="K126" s="48">
        <v>410401</v>
      </c>
    </row>
    <row r="127" spans="1:11" ht="27">
      <c r="A127" s="48" t="s">
        <v>356</v>
      </c>
      <c r="B127" s="49" t="s">
        <v>666</v>
      </c>
      <c r="C127" s="50" t="s">
        <v>306</v>
      </c>
      <c r="D127" s="50" t="s">
        <v>315</v>
      </c>
      <c r="E127" s="48" t="s">
        <v>315</v>
      </c>
      <c r="F127" s="48" t="s">
        <v>356</v>
      </c>
      <c r="G127" s="63"/>
      <c r="H127" s="64" t="s">
        <v>306</v>
      </c>
      <c r="I127" s="48" t="s">
        <v>315</v>
      </c>
      <c r="J127" s="48" t="s">
        <v>315</v>
      </c>
      <c r="K127" s="48">
        <v>410401</v>
      </c>
    </row>
    <row r="128" spans="1:11" ht="13.5">
      <c r="A128" s="48" t="s">
        <v>358</v>
      </c>
      <c r="B128" s="49" t="s">
        <v>666</v>
      </c>
      <c r="C128" s="50" t="s">
        <v>357</v>
      </c>
      <c r="D128" s="50" t="s">
        <v>17</v>
      </c>
      <c r="E128" s="48" t="s">
        <v>17</v>
      </c>
      <c r="F128" s="48" t="s">
        <v>358</v>
      </c>
      <c r="G128" s="63"/>
      <c r="H128" s="64" t="s">
        <v>737</v>
      </c>
      <c r="I128" s="48" t="s">
        <v>17</v>
      </c>
      <c r="J128" s="48" t="s">
        <v>740</v>
      </c>
      <c r="K128" s="48">
        <v>420101</v>
      </c>
    </row>
    <row r="129" spans="1:11" ht="13.5">
      <c r="A129" s="48" t="s">
        <v>359</v>
      </c>
      <c r="B129" s="49" t="s">
        <v>666</v>
      </c>
      <c r="C129" s="50" t="s">
        <v>357</v>
      </c>
      <c r="D129" s="50" t="s">
        <v>17</v>
      </c>
      <c r="E129" s="48" t="s">
        <v>67</v>
      </c>
      <c r="F129" s="48" t="s">
        <v>359</v>
      </c>
      <c r="G129" s="63"/>
      <c r="H129" s="64" t="s">
        <v>737</v>
      </c>
      <c r="I129" s="48" t="s">
        <v>17</v>
      </c>
      <c r="J129" s="48" t="s">
        <v>67</v>
      </c>
      <c r="K129" s="48">
        <v>420104</v>
      </c>
    </row>
    <row r="130" spans="1:11" ht="13.5">
      <c r="A130" s="48" t="s">
        <v>361</v>
      </c>
      <c r="B130" s="49" t="s">
        <v>666</v>
      </c>
      <c r="C130" s="50" t="s">
        <v>357</v>
      </c>
      <c r="D130" s="50" t="s">
        <v>17</v>
      </c>
      <c r="E130" s="48" t="s">
        <v>360</v>
      </c>
      <c r="F130" s="48" t="s">
        <v>361</v>
      </c>
      <c r="G130" s="63"/>
      <c r="H130" s="64" t="s">
        <v>737</v>
      </c>
      <c r="I130" s="48" t="s">
        <v>17</v>
      </c>
      <c r="J130" s="48" t="s">
        <v>360</v>
      </c>
      <c r="K130" s="48">
        <v>420105</v>
      </c>
    </row>
    <row r="131" spans="1:11" ht="13.5">
      <c r="A131" s="48" t="s">
        <v>362</v>
      </c>
      <c r="B131" s="49" t="s">
        <v>666</v>
      </c>
      <c r="C131" s="50" t="s">
        <v>357</v>
      </c>
      <c r="D131" s="48" t="s">
        <v>18</v>
      </c>
      <c r="E131" s="48" t="s">
        <v>69</v>
      </c>
      <c r="F131" s="48" t="s">
        <v>362</v>
      </c>
      <c r="G131" s="63"/>
      <c r="H131" s="64" t="s">
        <v>737</v>
      </c>
      <c r="I131" s="48" t="s">
        <v>18</v>
      </c>
      <c r="J131" s="48" t="s">
        <v>69</v>
      </c>
      <c r="K131" s="48">
        <v>420301</v>
      </c>
    </row>
    <row r="132" spans="1:11" ht="13.5">
      <c r="A132" s="48" t="s">
        <v>365</v>
      </c>
      <c r="B132" s="49" t="s">
        <v>666</v>
      </c>
      <c r="C132" s="50" t="s">
        <v>357</v>
      </c>
      <c r="D132" s="50" t="s">
        <v>18</v>
      </c>
      <c r="E132" s="48" t="s">
        <v>364</v>
      </c>
      <c r="F132" s="48" t="s">
        <v>365</v>
      </c>
      <c r="G132" s="63"/>
      <c r="H132" s="64" t="s">
        <v>737</v>
      </c>
      <c r="I132" s="48" t="s">
        <v>18</v>
      </c>
      <c r="J132" s="48" t="s">
        <v>364</v>
      </c>
      <c r="K132" s="48">
        <v>420302</v>
      </c>
    </row>
    <row r="133" spans="1:11" ht="27">
      <c r="A133" s="48" t="s">
        <v>366</v>
      </c>
      <c r="B133" s="49" t="s">
        <v>666</v>
      </c>
      <c r="C133" s="50" t="s">
        <v>357</v>
      </c>
      <c r="D133" s="48" t="s">
        <v>68</v>
      </c>
      <c r="E133" s="48" t="s">
        <v>68</v>
      </c>
      <c r="F133" s="48" t="s">
        <v>366</v>
      </c>
      <c r="G133" s="63"/>
      <c r="H133" s="64" t="s">
        <v>737</v>
      </c>
      <c r="I133" s="48" t="s">
        <v>741</v>
      </c>
      <c r="J133" s="48" t="s">
        <v>68</v>
      </c>
      <c r="K133" s="48">
        <v>420201</v>
      </c>
    </row>
    <row r="134" spans="1:11" ht="13.5">
      <c r="A134" s="48" t="s">
        <v>367</v>
      </c>
      <c r="B134" s="49" t="s">
        <v>666</v>
      </c>
      <c r="C134" s="50" t="s">
        <v>357</v>
      </c>
      <c r="D134" s="48" t="s">
        <v>19</v>
      </c>
      <c r="E134" s="48" t="s">
        <v>70</v>
      </c>
      <c r="F134" s="48" t="s">
        <v>367</v>
      </c>
      <c r="G134" s="63"/>
      <c r="H134" s="64" t="s">
        <v>737</v>
      </c>
      <c r="I134" s="48" t="s">
        <v>19</v>
      </c>
      <c r="J134" s="48" t="s">
        <v>70</v>
      </c>
      <c r="K134" s="48">
        <v>420401</v>
      </c>
    </row>
    <row r="135" spans="1:11" ht="13.5">
      <c r="A135" s="48" t="s">
        <v>368</v>
      </c>
      <c r="B135" s="49" t="s">
        <v>666</v>
      </c>
      <c r="C135" s="50" t="s">
        <v>357</v>
      </c>
      <c r="D135" s="50" t="s">
        <v>19</v>
      </c>
      <c r="E135" s="48" t="s">
        <v>71</v>
      </c>
      <c r="F135" s="48" t="s">
        <v>368</v>
      </c>
      <c r="G135" s="63"/>
      <c r="H135" s="64" t="s">
        <v>737</v>
      </c>
      <c r="I135" s="48" t="s">
        <v>19</v>
      </c>
      <c r="J135" s="48" t="s">
        <v>71</v>
      </c>
      <c r="K135" s="48">
        <v>420402</v>
      </c>
    </row>
    <row r="136" spans="1:11" ht="13.5">
      <c r="A136" s="48" t="s">
        <v>370</v>
      </c>
      <c r="B136" s="49" t="s">
        <v>666</v>
      </c>
      <c r="C136" s="50" t="s">
        <v>357</v>
      </c>
      <c r="D136" s="50" t="s">
        <v>19</v>
      </c>
      <c r="E136" s="48" t="s">
        <v>369</v>
      </c>
      <c r="F136" s="48" t="s">
        <v>370</v>
      </c>
      <c r="G136" s="63"/>
      <c r="H136" s="64" t="s">
        <v>737</v>
      </c>
      <c r="I136" s="48" t="s">
        <v>19</v>
      </c>
      <c r="J136" s="48" t="s">
        <v>369</v>
      </c>
      <c r="K136" s="48">
        <v>420403</v>
      </c>
    </row>
    <row r="137" spans="1:11" ht="13.5">
      <c r="A137" s="48" t="s">
        <v>372</v>
      </c>
      <c r="B137" s="49" t="s">
        <v>666</v>
      </c>
      <c r="C137" s="48" t="s">
        <v>371</v>
      </c>
      <c r="D137" s="48" t="s">
        <v>20</v>
      </c>
      <c r="E137" s="48" t="s">
        <v>72</v>
      </c>
      <c r="F137" s="48" t="s">
        <v>372</v>
      </c>
      <c r="G137" s="63"/>
      <c r="H137" s="64" t="s">
        <v>737</v>
      </c>
      <c r="I137" s="48" t="s">
        <v>20</v>
      </c>
      <c r="J137" s="48" t="s">
        <v>72</v>
      </c>
      <c r="K137" s="48">
        <v>420501</v>
      </c>
    </row>
    <row r="138" spans="1:11" ht="13.5">
      <c r="A138" s="48" t="s">
        <v>374</v>
      </c>
      <c r="B138" s="49" t="s">
        <v>666</v>
      </c>
      <c r="C138" s="50" t="s">
        <v>371</v>
      </c>
      <c r="D138" s="50" t="s">
        <v>20</v>
      </c>
      <c r="E138" s="48" t="s">
        <v>373</v>
      </c>
      <c r="F138" s="48" t="s">
        <v>374</v>
      </c>
      <c r="G138" s="63"/>
      <c r="H138" s="64" t="s">
        <v>737</v>
      </c>
      <c r="I138" s="48" t="s">
        <v>20</v>
      </c>
      <c r="J138" s="48" t="s">
        <v>375</v>
      </c>
      <c r="K138" s="48">
        <v>420505</v>
      </c>
    </row>
    <row r="139" spans="1:11" ht="13.5">
      <c r="A139" s="48" t="s">
        <v>376</v>
      </c>
      <c r="B139" s="49" t="s">
        <v>666</v>
      </c>
      <c r="C139" s="50" t="s">
        <v>371</v>
      </c>
      <c r="D139" s="50" t="s">
        <v>20</v>
      </c>
      <c r="E139" s="48" t="s">
        <v>73</v>
      </c>
      <c r="F139" s="48" t="s">
        <v>376</v>
      </c>
      <c r="G139" s="63"/>
      <c r="H139" s="64" t="s">
        <v>737</v>
      </c>
      <c r="I139" s="48" t="s">
        <v>20</v>
      </c>
      <c r="J139" s="48" t="s">
        <v>73</v>
      </c>
      <c r="K139" s="48">
        <v>420503</v>
      </c>
    </row>
    <row r="140" spans="1:11" ht="13.5">
      <c r="A140" s="48" t="s">
        <v>377</v>
      </c>
      <c r="B140" s="49" t="s">
        <v>666</v>
      </c>
      <c r="C140" s="50" t="s">
        <v>371</v>
      </c>
      <c r="D140" s="50" t="s">
        <v>20</v>
      </c>
      <c r="E140" s="48" t="s">
        <v>74</v>
      </c>
      <c r="F140" s="48" t="s">
        <v>377</v>
      </c>
      <c r="G140" s="63"/>
      <c r="H140" s="64" t="s">
        <v>737</v>
      </c>
      <c r="I140" s="48" t="s">
        <v>20</v>
      </c>
      <c r="J140" s="48" t="s">
        <v>74</v>
      </c>
      <c r="K140" s="48">
        <v>420504</v>
      </c>
    </row>
    <row r="141" spans="1:11" ht="13.5">
      <c r="A141" s="48" t="s">
        <v>379</v>
      </c>
      <c r="B141" s="49" t="s">
        <v>666</v>
      </c>
      <c r="C141" s="50" t="s">
        <v>371</v>
      </c>
      <c r="D141" s="50" t="s">
        <v>20</v>
      </c>
      <c r="E141" s="48" t="s">
        <v>378</v>
      </c>
      <c r="F141" s="48" t="s">
        <v>379</v>
      </c>
      <c r="G141" s="63"/>
      <c r="H141" s="64" t="s">
        <v>737</v>
      </c>
      <c r="I141" s="48" t="s">
        <v>20</v>
      </c>
      <c r="J141" s="48" t="s">
        <v>375</v>
      </c>
      <c r="K141" s="48">
        <v>420505</v>
      </c>
    </row>
    <row r="142" spans="1:11" ht="13.5">
      <c r="A142" s="48" t="s">
        <v>381</v>
      </c>
      <c r="B142" s="49" t="s">
        <v>666</v>
      </c>
      <c r="C142" s="50" t="s">
        <v>371</v>
      </c>
      <c r="D142" s="50" t="s">
        <v>20</v>
      </c>
      <c r="E142" s="48" t="s">
        <v>380</v>
      </c>
      <c r="F142" s="48" t="s">
        <v>381</v>
      </c>
      <c r="G142" s="63"/>
      <c r="H142" s="64" t="s">
        <v>737</v>
      </c>
      <c r="I142" s="48" t="s">
        <v>20</v>
      </c>
      <c r="J142" s="48" t="s">
        <v>375</v>
      </c>
      <c r="K142" s="48">
        <v>420505</v>
      </c>
    </row>
    <row r="143" spans="1:11" ht="13.5">
      <c r="A143" s="48" t="s">
        <v>382</v>
      </c>
      <c r="B143" s="49" t="s">
        <v>666</v>
      </c>
      <c r="C143" s="50" t="s">
        <v>371</v>
      </c>
      <c r="D143" s="50" t="s">
        <v>20</v>
      </c>
      <c r="E143" s="48" t="s">
        <v>375</v>
      </c>
      <c r="F143" s="48" t="s">
        <v>382</v>
      </c>
      <c r="G143" s="63"/>
      <c r="H143" s="64" t="s">
        <v>737</v>
      </c>
      <c r="I143" s="48" t="s">
        <v>20</v>
      </c>
      <c r="J143" s="48" t="s">
        <v>375</v>
      </c>
      <c r="K143" s="48">
        <v>420505</v>
      </c>
    </row>
    <row r="144" spans="1:11" ht="13.5">
      <c r="A144" s="48" t="s">
        <v>384</v>
      </c>
      <c r="B144" s="49" t="s">
        <v>666</v>
      </c>
      <c r="C144" s="50" t="s">
        <v>371</v>
      </c>
      <c r="D144" s="48" t="s">
        <v>21</v>
      </c>
      <c r="E144" s="48" t="s">
        <v>383</v>
      </c>
      <c r="F144" s="48" t="s">
        <v>384</v>
      </c>
      <c r="G144" s="63"/>
      <c r="H144" s="64" t="s">
        <v>737</v>
      </c>
      <c r="I144" s="48" t="s">
        <v>21</v>
      </c>
      <c r="J144" s="48" t="s">
        <v>385</v>
      </c>
      <c r="K144" s="48">
        <v>420602</v>
      </c>
    </row>
    <row r="145" spans="1:11" ht="13.5">
      <c r="A145" s="48" t="s">
        <v>386</v>
      </c>
      <c r="B145" s="49" t="s">
        <v>666</v>
      </c>
      <c r="C145" s="50" t="s">
        <v>371</v>
      </c>
      <c r="D145" s="50" t="s">
        <v>21</v>
      </c>
      <c r="E145" s="48" t="s">
        <v>75</v>
      </c>
      <c r="F145" s="48" t="s">
        <v>386</v>
      </c>
      <c r="G145" s="63"/>
      <c r="H145" s="64" t="s">
        <v>737</v>
      </c>
      <c r="I145" s="48" t="s">
        <v>21</v>
      </c>
      <c r="J145" s="48" t="s">
        <v>75</v>
      </c>
      <c r="K145" s="48">
        <v>420601</v>
      </c>
    </row>
    <row r="146" spans="1:11" ht="13.5">
      <c r="A146" s="48" t="s">
        <v>388</v>
      </c>
      <c r="B146" s="49" t="s">
        <v>666</v>
      </c>
      <c r="C146" s="50" t="s">
        <v>371</v>
      </c>
      <c r="D146" s="50" t="s">
        <v>21</v>
      </c>
      <c r="E146" s="48" t="s">
        <v>387</v>
      </c>
      <c r="F146" s="48" t="s">
        <v>388</v>
      </c>
      <c r="G146" s="63"/>
      <c r="H146" s="64" t="s">
        <v>737</v>
      </c>
      <c r="I146" s="48" t="s">
        <v>21</v>
      </c>
      <c r="J146" s="48" t="s">
        <v>385</v>
      </c>
      <c r="K146" s="48">
        <v>420602</v>
      </c>
    </row>
    <row r="147" spans="1:11" ht="13.5">
      <c r="A147" s="48" t="s">
        <v>389</v>
      </c>
      <c r="B147" s="49" t="s">
        <v>666</v>
      </c>
      <c r="C147" s="50" t="s">
        <v>371</v>
      </c>
      <c r="D147" s="50" t="s">
        <v>21</v>
      </c>
      <c r="E147" s="48" t="s">
        <v>385</v>
      </c>
      <c r="F147" s="48" t="s">
        <v>389</v>
      </c>
      <c r="G147" s="63"/>
      <c r="H147" s="64" t="s">
        <v>737</v>
      </c>
      <c r="I147" s="48" t="s">
        <v>21</v>
      </c>
      <c r="J147" s="48" t="s">
        <v>385</v>
      </c>
      <c r="K147" s="48">
        <v>420602</v>
      </c>
    </row>
    <row r="148" spans="1:11" ht="13.5">
      <c r="A148" s="48" t="s">
        <v>392</v>
      </c>
      <c r="B148" s="49" t="s">
        <v>666</v>
      </c>
      <c r="C148" s="50" t="s">
        <v>371</v>
      </c>
      <c r="D148" s="48" t="s">
        <v>390</v>
      </c>
      <c r="E148" s="48" t="s">
        <v>391</v>
      </c>
      <c r="F148" s="48" t="s">
        <v>392</v>
      </c>
      <c r="G148" s="63"/>
      <c r="H148" s="64" t="s">
        <v>737</v>
      </c>
      <c r="I148" s="48" t="s">
        <v>390</v>
      </c>
      <c r="J148" s="48" t="s">
        <v>393</v>
      </c>
      <c r="K148" s="48">
        <v>420703</v>
      </c>
    </row>
    <row r="149" spans="1:11" ht="13.5">
      <c r="A149" s="48" t="s">
        <v>395</v>
      </c>
      <c r="B149" s="49" t="s">
        <v>666</v>
      </c>
      <c r="C149" s="50" t="s">
        <v>371</v>
      </c>
      <c r="D149" s="50" t="s">
        <v>390</v>
      </c>
      <c r="E149" s="48" t="s">
        <v>394</v>
      </c>
      <c r="F149" s="48" t="s">
        <v>395</v>
      </c>
      <c r="G149" s="63"/>
      <c r="H149" s="64" t="s">
        <v>737</v>
      </c>
      <c r="I149" s="48" t="s">
        <v>390</v>
      </c>
      <c r="J149" s="48" t="s">
        <v>394</v>
      </c>
      <c r="K149" s="48">
        <v>420701</v>
      </c>
    </row>
    <row r="150" spans="1:11" ht="13.5">
      <c r="A150" s="48" t="s">
        <v>397</v>
      </c>
      <c r="B150" s="49" t="s">
        <v>666</v>
      </c>
      <c r="C150" s="50" t="s">
        <v>371</v>
      </c>
      <c r="D150" s="50" t="s">
        <v>390</v>
      </c>
      <c r="E150" s="48" t="s">
        <v>396</v>
      </c>
      <c r="F150" s="48" t="s">
        <v>397</v>
      </c>
      <c r="G150" s="63"/>
      <c r="H150" s="64" t="s">
        <v>737</v>
      </c>
      <c r="I150" s="48" t="s">
        <v>390</v>
      </c>
      <c r="J150" s="48" t="s">
        <v>396</v>
      </c>
      <c r="K150" s="48">
        <v>420702</v>
      </c>
    </row>
    <row r="151" spans="1:11" ht="13.5">
      <c r="A151" s="48" t="s">
        <v>399</v>
      </c>
      <c r="B151" s="49" t="s">
        <v>666</v>
      </c>
      <c r="C151" s="50" t="s">
        <v>371</v>
      </c>
      <c r="D151" s="50" t="s">
        <v>390</v>
      </c>
      <c r="E151" s="48" t="s">
        <v>398</v>
      </c>
      <c r="F151" s="48" t="s">
        <v>399</v>
      </c>
      <c r="G151" s="63"/>
      <c r="H151" s="64" t="s">
        <v>737</v>
      </c>
      <c r="I151" s="48" t="s">
        <v>390</v>
      </c>
      <c r="J151" s="48" t="s">
        <v>393</v>
      </c>
      <c r="K151" s="48">
        <v>420703</v>
      </c>
    </row>
    <row r="152" spans="1:11" ht="13.5">
      <c r="A152" s="48" t="s">
        <v>400</v>
      </c>
      <c r="B152" s="49" t="s">
        <v>666</v>
      </c>
      <c r="C152" s="50" t="s">
        <v>371</v>
      </c>
      <c r="D152" s="50" t="s">
        <v>390</v>
      </c>
      <c r="E152" s="48" t="s">
        <v>393</v>
      </c>
      <c r="F152" s="48" t="s">
        <v>400</v>
      </c>
      <c r="G152" s="63"/>
      <c r="H152" s="64" t="s">
        <v>737</v>
      </c>
      <c r="I152" s="48" t="s">
        <v>390</v>
      </c>
      <c r="J152" s="48" t="s">
        <v>393</v>
      </c>
      <c r="K152" s="48">
        <v>420703</v>
      </c>
    </row>
    <row r="153" spans="1:11" ht="13.5">
      <c r="A153" s="48" t="s">
        <v>403</v>
      </c>
      <c r="B153" s="49" t="s">
        <v>666</v>
      </c>
      <c r="C153" s="50" t="s">
        <v>371</v>
      </c>
      <c r="D153" s="48" t="s">
        <v>401</v>
      </c>
      <c r="E153" s="48" t="s">
        <v>402</v>
      </c>
      <c r="F153" s="48" t="s">
        <v>403</v>
      </c>
      <c r="G153" s="63"/>
      <c r="H153" s="64" t="s">
        <v>737</v>
      </c>
      <c r="I153" s="48" t="s">
        <v>105</v>
      </c>
      <c r="J153" s="48" t="s">
        <v>402</v>
      </c>
      <c r="K153" s="48">
        <v>421701</v>
      </c>
    </row>
    <row r="154" spans="1:11" ht="13.5">
      <c r="A154" s="48" t="s">
        <v>405</v>
      </c>
      <c r="B154" s="49" t="s">
        <v>666</v>
      </c>
      <c r="C154" s="50" t="s">
        <v>371</v>
      </c>
      <c r="D154" s="50" t="s">
        <v>401</v>
      </c>
      <c r="E154" s="48" t="s">
        <v>404</v>
      </c>
      <c r="F154" s="48" t="s">
        <v>405</v>
      </c>
      <c r="G154" s="63"/>
      <c r="H154" s="64" t="s">
        <v>737</v>
      </c>
      <c r="I154" s="48" t="s">
        <v>105</v>
      </c>
      <c r="J154" s="48" t="s">
        <v>404</v>
      </c>
      <c r="K154" s="48">
        <v>421702</v>
      </c>
    </row>
    <row r="155" spans="1:11" ht="13.5">
      <c r="A155" s="48" t="s">
        <v>407</v>
      </c>
      <c r="B155" s="49" t="s">
        <v>666</v>
      </c>
      <c r="C155" s="50" t="s">
        <v>371</v>
      </c>
      <c r="D155" s="50" t="s">
        <v>401</v>
      </c>
      <c r="E155" s="48" t="s">
        <v>406</v>
      </c>
      <c r="F155" s="48" t="s">
        <v>407</v>
      </c>
      <c r="G155" s="63"/>
      <c r="H155" s="64" t="s">
        <v>737</v>
      </c>
      <c r="I155" s="48" t="s">
        <v>105</v>
      </c>
      <c r="J155" s="48" t="s">
        <v>406</v>
      </c>
      <c r="K155" s="48">
        <v>421713</v>
      </c>
    </row>
    <row r="156" spans="1:11" ht="13.5">
      <c r="A156" s="48" t="s">
        <v>409</v>
      </c>
      <c r="B156" s="49" t="s">
        <v>666</v>
      </c>
      <c r="C156" s="50" t="s">
        <v>371</v>
      </c>
      <c r="D156" s="50" t="s">
        <v>401</v>
      </c>
      <c r="E156" s="48" t="s">
        <v>408</v>
      </c>
      <c r="F156" s="48" t="s">
        <v>409</v>
      </c>
      <c r="G156" s="63"/>
      <c r="H156" s="64" t="s">
        <v>737</v>
      </c>
      <c r="I156" s="48" t="s">
        <v>105</v>
      </c>
      <c r="J156" s="48" t="s">
        <v>410</v>
      </c>
      <c r="K156" s="48">
        <v>421712</v>
      </c>
    </row>
    <row r="157" spans="1:11" ht="13.5">
      <c r="A157" s="48" t="s">
        <v>412</v>
      </c>
      <c r="B157" s="49" t="s">
        <v>666</v>
      </c>
      <c r="C157" s="50" t="s">
        <v>371</v>
      </c>
      <c r="D157" s="50" t="s">
        <v>401</v>
      </c>
      <c r="E157" s="48" t="s">
        <v>411</v>
      </c>
      <c r="F157" s="48" t="s">
        <v>412</v>
      </c>
      <c r="G157" s="63"/>
      <c r="H157" s="64" t="s">
        <v>737</v>
      </c>
      <c r="I157" s="48" t="s">
        <v>105</v>
      </c>
      <c r="J157" s="48" t="s">
        <v>410</v>
      </c>
      <c r="K157" s="48">
        <v>421712</v>
      </c>
    </row>
    <row r="158" spans="1:11" ht="13.5">
      <c r="A158" s="48" t="s">
        <v>415</v>
      </c>
      <c r="B158" s="49" t="s">
        <v>666</v>
      </c>
      <c r="C158" s="48" t="s">
        <v>413</v>
      </c>
      <c r="D158" s="48" t="s">
        <v>742</v>
      </c>
      <c r="E158" s="48" t="s">
        <v>93</v>
      </c>
      <c r="F158" s="48" t="s">
        <v>415</v>
      </c>
      <c r="G158" s="63"/>
      <c r="H158" s="64" t="s">
        <v>737</v>
      </c>
      <c r="I158" s="48" t="s">
        <v>743</v>
      </c>
      <c r="J158" s="48" t="s">
        <v>93</v>
      </c>
      <c r="K158" s="48">
        <v>421604</v>
      </c>
    </row>
    <row r="159" spans="1:11" ht="13.5">
      <c r="A159" s="48" t="s">
        <v>421</v>
      </c>
      <c r="B159" s="49" t="s">
        <v>666</v>
      </c>
      <c r="C159" s="50" t="s">
        <v>413</v>
      </c>
      <c r="D159" s="50" t="s">
        <v>690</v>
      </c>
      <c r="E159" s="48" t="s">
        <v>94</v>
      </c>
      <c r="F159" s="48" t="s">
        <v>421</v>
      </c>
      <c r="G159" s="63"/>
      <c r="H159" s="64" t="s">
        <v>737</v>
      </c>
      <c r="I159" s="48" t="s">
        <v>743</v>
      </c>
      <c r="J159" s="48" t="s">
        <v>94</v>
      </c>
      <c r="K159" s="48">
        <v>421605</v>
      </c>
    </row>
    <row r="160" spans="1:11" ht="13.5">
      <c r="A160" s="48" t="s">
        <v>416</v>
      </c>
      <c r="B160" s="49" t="s">
        <v>666</v>
      </c>
      <c r="C160" s="50" t="s">
        <v>413</v>
      </c>
      <c r="D160" s="50" t="s">
        <v>690</v>
      </c>
      <c r="E160" s="48" t="s">
        <v>92</v>
      </c>
      <c r="F160" s="48" t="s">
        <v>416</v>
      </c>
      <c r="G160" s="63"/>
      <c r="H160" s="64" t="s">
        <v>737</v>
      </c>
      <c r="I160" s="48" t="s">
        <v>743</v>
      </c>
      <c r="J160" s="48" t="s">
        <v>92</v>
      </c>
      <c r="K160" s="48">
        <v>421601</v>
      </c>
    </row>
    <row r="161" spans="1:11" ht="13.5">
      <c r="A161" s="48" t="s">
        <v>414</v>
      </c>
      <c r="B161" s="49" t="s">
        <v>666</v>
      </c>
      <c r="C161" s="50" t="s">
        <v>413</v>
      </c>
      <c r="D161" s="50" t="s">
        <v>690</v>
      </c>
      <c r="E161" s="48" t="s">
        <v>96</v>
      </c>
      <c r="F161" s="48" t="s">
        <v>414</v>
      </c>
      <c r="G161" s="63"/>
      <c r="H161" s="64" t="s">
        <v>737</v>
      </c>
      <c r="I161" s="48" t="s">
        <v>743</v>
      </c>
      <c r="J161" s="48" t="s">
        <v>96</v>
      </c>
      <c r="K161" s="48">
        <v>421607</v>
      </c>
    </row>
    <row r="162" spans="1:11" ht="27">
      <c r="A162" s="51" t="s">
        <v>420</v>
      </c>
      <c r="B162" s="49" t="s">
        <v>666</v>
      </c>
      <c r="C162" s="50" t="s">
        <v>413</v>
      </c>
      <c r="D162" s="50" t="s">
        <v>690</v>
      </c>
      <c r="E162" s="51" t="s">
        <v>419</v>
      </c>
      <c r="F162" s="51" t="s">
        <v>420</v>
      </c>
      <c r="G162" s="65"/>
      <c r="H162" s="66" t="s">
        <v>737</v>
      </c>
      <c r="I162" s="51" t="s">
        <v>743</v>
      </c>
      <c r="J162" s="51" t="s">
        <v>744</v>
      </c>
      <c r="K162" s="51">
        <v>421609</v>
      </c>
    </row>
    <row r="163" spans="1:11" ht="13.5">
      <c r="A163" s="48" t="s">
        <v>417</v>
      </c>
      <c r="B163" s="49" t="s">
        <v>666</v>
      </c>
      <c r="C163" s="50" t="s">
        <v>413</v>
      </c>
      <c r="D163" s="50" t="s">
        <v>690</v>
      </c>
      <c r="E163" s="48" t="s">
        <v>95</v>
      </c>
      <c r="F163" s="48" t="s">
        <v>417</v>
      </c>
      <c r="G163" s="63"/>
      <c r="H163" s="64" t="s">
        <v>737</v>
      </c>
      <c r="I163" s="48" t="s">
        <v>743</v>
      </c>
      <c r="J163" s="48" t="s">
        <v>95</v>
      </c>
      <c r="K163" s="48">
        <v>421606</v>
      </c>
    </row>
    <row r="164" spans="1:11" ht="27">
      <c r="A164" s="48" t="s">
        <v>418</v>
      </c>
      <c r="B164" s="49" t="s">
        <v>666</v>
      </c>
      <c r="C164" s="50" t="s">
        <v>413</v>
      </c>
      <c r="D164" s="50" t="s">
        <v>690</v>
      </c>
      <c r="E164" s="48" t="s">
        <v>745</v>
      </c>
      <c r="F164" s="48" t="s">
        <v>418</v>
      </c>
      <c r="G164" s="63"/>
      <c r="H164" s="64" t="s">
        <v>737</v>
      </c>
      <c r="I164" s="48" t="s">
        <v>743</v>
      </c>
      <c r="J164" s="48" t="s">
        <v>744</v>
      </c>
      <c r="K164" s="48">
        <v>421609</v>
      </c>
    </row>
    <row r="165" spans="1:11" ht="13.5">
      <c r="A165" s="48" t="s">
        <v>423</v>
      </c>
      <c r="B165" s="49" t="s">
        <v>666</v>
      </c>
      <c r="C165" s="50" t="s">
        <v>413</v>
      </c>
      <c r="D165" s="48" t="s">
        <v>422</v>
      </c>
      <c r="E165" s="48" t="s">
        <v>99</v>
      </c>
      <c r="F165" s="48" t="s">
        <v>423</v>
      </c>
      <c r="G165" s="63"/>
      <c r="H165" s="64" t="s">
        <v>737</v>
      </c>
      <c r="I165" s="48" t="s">
        <v>746</v>
      </c>
      <c r="J165" s="48" t="s">
        <v>99</v>
      </c>
      <c r="K165" s="48">
        <v>421801</v>
      </c>
    </row>
    <row r="166" spans="1:11" ht="13.5">
      <c r="A166" s="48" t="s">
        <v>425</v>
      </c>
      <c r="B166" s="49" t="s">
        <v>666</v>
      </c>
      <c r="C166" s="50" t="s">
        <v>413</v>
      </c>
      <c r="D166" s="50" t="s">
        <v>422</v>
      </c>
      <c r="E166" s="48" t="s">
        <v>424</v>
      </c>
      <c r="F166" s="48" t="s">
        <v>425</v>
      </c>
      <c r="G166" s="63"/>
      <c r="H166" s="64" t="s">
        <v>737</v>
      </c>
      <c r="I166" s="48" t="s">
        <v>105</v>
      </c>
      <c r="J166" s="48" t="s">
        <v>410</v>
      </c>
      <c r="K166" s="48">
        <v>421712</v>
      </c>
    </row>
    <row r="167" spans="1:11" ht="13.5">
      <c r="A167" s="48" t="s">
        <v>426</v>
      </c>
      <c r="B167" s="49" t="s">
        <v>666</v>
      </c>
      <c r="C167" s="50" t="s">
        <v>413</v>
      </c>
      <c r="D167" s="50" t="s">
        <v>422</v>
      </c>
      <c r="E167" s="48" t="s">
        <v>100</v>
      </c>
      <c r="F167" s="48" t="s">
        <v>426</v>
      </c>
      <c r="G167" s="63"/>
      <c r="H167" s="64" t="s">
        <v>737</v>
      </c>
      <c r="I167" s="48" t="s">
        <v>746</v>
      </c>
      <c r="J167" s="48" t="s">
        <v>100</v>
      </c>
      <c r="K167" s="48">
        <v>421804</v>
      </c>
    </row>
    <row r="168" spans="1:11" ht="13.5">
      <c r="A168" s="48" t="s">
        <v>428</v>
      </c>
      <c r="B168" s="49" t="s">
        <v>666</v>
      </c>
      <c r="C168" s="50" t="s">
        <v>413</v>
      </c>
      <c r="D168" s="50" t="s">
        <v>422</v>
      </c>
      <c r="E168" s="48" t="s">
        <v>427</v>
      </c>
      <c r="F168" s="48" t="s">
        <v>428</v>
      </c>
      <c r="G168" s="63"/>
      <c r="H168" s="64" t="s">
        <v>737</v>
      </c>
      <c r="I168" s="48" t="s">
        <v>746</v>
      </c>
      <c r="J168" s="48" t="s">
        <v>747</v>
      </c>
      <c r="K168" s="48">
        <v>421802</v>
      </c>
    </row>
    <row r="169" spans="1:11" ht="13.5">
      <c r="A169" s="48" t="s">
        <v>430</v>
      </c>
      <c r="B169" s="49" t="s">
        <v>666</v>
      </c>
      <c r="C169" s="50" t="s">
        <v>413</v>
      </c>
      <c r="D169" s="48" t="s">
        <v>429</v>
      </c>
      <c r="E169" s="48" t="s">
        <v>429</v>
      </c>
      <c r="F169" s="48" t="s">
        <v>430</v>
      </c>
      <c r="G169" s="63"/>
      <c r="H169" s="64" t="s">
        <v>737</v>
      </c>
      <c r="I169" s="48" t="s">
        <v>105</v>
      </c>
      <c r="J169" s="48" t="s">
        <v>410</v>
      </c>
      <c r="K169" s="48">
        <v>421712</v>
      </c>
    </row>
    <row r="170" spans="1:11" ht="13.5">
      <c r="A170" s="48" t="s">
        <v>434</v>
      </c>
      <c r="B170" s="49" t="s">
        <v>666</v>
      </c>
      <c r="C170" s="48" t="s">
        <v>431</v>
      </c>
      <c r="D170" s="48" t="s">
        <v>432</v>
      </c>
      <c r="E170" s="48" t="s">
        <v>433</v>
      </c>
      <c r="F170" s="48" t="s">
        <v>434</v>
      </c>
      <c r="G170" s="63"/>
      <c r="H170" s="64" t="s">
        <v>737</v>
      </c>
      <c r="I170" s="48" t="s">
        <v>431</v>
      </c>
      <c r="J170" s="48" t="s">
        <v>433</v>
      </c>
      <c r="K170" s="48">
        <v>421001</v>
      </c>
    </row>
    <row r="171" spans="1:11" ht="13.5">
      <c r="A171" s="48" t="s">
        <v>436</v>
      </c>
      <c r="B171" s="49" t="s">
        <v>666</v>
      </c>
      <c r="C171" s="50" t="s">
        <v>431</v>
      </c>
      <c r="D171" s="50" t="s">
        <v>432</v>
      </c>
      <c r="E171" s="48" t="s">
        <v>435</v>
      </c>
      <c r="F171" s="48" t="s">
        <v>436</v>
      </c>
      <c r="G171" s="63"/>
      <c r="H171" s="64" t="s">
        <v>737</v>
      </c>
      <c r="I171" s="48" t="s">
        <v>431</v>
      </c>
      <c r="J171" s="48" t="s">
        <v>435</v>
      </c>
      <c r="K171" s="48">
        <v>421002</v>
      </c>
    </row>
    <row r="172" spans="1:11" ht="13.5">
      <c r="A172" s="48" t="s">
        <v>439</v>
      </c>
      <c r="B172" s="49" t="s">
        <v>666</v>
      </c>
      <c r="C172" s="50" t="s">
        <v>431</v>
      </c>
      <c r="D172" s="48" t="s">
        <v>437</v>
      </c>
      <c r="E172" s="48" t="s">
        <v>438</v>
      </c>
      <c r="F172" s="48" t="s">
        <v>439</v>
      </c>
      <c r="G172" s="63"/>
      <c r="H172" s="64" t="s">
        <v>737</v>
      </c>
      <c r="I172" s="48" t="s">
        <v>431</v>
      </c>
      <c r="J172" s="48" t="s">
        <v>438</v>
      </c>
      <c r="K172" s="48">
        <v>421004</v>
      </c>
    </row>
    <row r="173" spans="1:11" ht="13.5">
      <c r="A173" s="48" t="s">
        <v>440</v>
      </c>
      <c r="B173" s="49" t="s">
        <v>666</v>
      </c>
      <c r="C173" s="50" t="s">
        <v>431</v>
      </c>
      <c r="D173" s="50" t="s">
        <v>437</v>
      </c>
      <c r="E173" s="48" t="s">
        <v>80</v>
      </c>
      <c r="F173" s="48" t="s">
        <v>440</v>
      </c>
      <c r="G173" s="63"/>
      <c r="H173" s="64" t="s">
        <v>737</v>
      </c>
      <c r="I173" s="48" t="s">
        <v>431</v>
      </c>
      <c r="J173" s="48" t="s">
        <v>80</v>
      </c>
      <c r="K173" s="48">
        <v>421005</v>
      </c>
    </row>
    <row r="174" spans="1:11" ht="13.5">
      <c r="A174" s="48" t="s">
        <v>441</v>
      </c>
      <c r="B174" s="49" t="s">
        <v>666</v>
      </c>
      <c r="C174" s="50" t="s">
        <v>431</v>
      </c>
      <c r="D174" s="50" t="s">
        <v>437</v>
      </c>
      <c r="E174" s="48" t="s">
        <v>79</v>
      </c>
      <c r="F174" s="48" t="s">
        <v>441</v>
      </c>
      <c r="G174" s="63"/>
      <c r="H174" s="64" t="s">
        <v>737</v>
      </c>
      <c r="I174" s="48" t="s">
        <v>431</v>
      </c>
      <c r="J174" s="48" t="s">
        <v>79</v>
      </c>
      <c r="K174" s="48">
        <v>421003</v>
      </c>
    </row>
    <row r="175" spans="1:11" ht="13.5">
      <c r="A175" s="48" t="s">
        <v>443</v>
      </c>
      <c r="B175" s="49" t="s">
        <v>666</v>
      </c>
      <c r="C175" s="50" t="s">
        <v>431</v>
      </c>
      <c r="D175" s="50" t="s">
        <v>437</v>
      </c>
      <c r="E175" s="48" t="s">
        <v>442</v>
      </c>
      <c r="F175" s="48" t="s">
        <v>443</v>
      </c>
      <c r="G175" s="63"/>
      <c r="H175" s="64" t="s">
        <v>737</v>
      </c>
      <c r="I175" s="48" t="s">
        <v>431</v>
      </c>
      <c r="J175" s="48" t="s">
        <v>444</v>
      </c>
      <c r="K175" s="48">
        <v>421009</v>
      </c>
    </row>
    <row r="176" spans="1:11" ht="13.5">
      <c r="A176" s="48" t="s">
        <v>447</v>
      </c>
      <c r="B176" s="49" t="s">
        <v>666</v>
      </c>
      <c r="C176" s="50" t="s">
        <v>431</v>
      </c>
      <c r="D176" s="48" t="s">
        <v>445</v>
      </c>
      <c r="E176" s="48" t="s">
        <v>446</v>
      </c>
      <c r="F176" s="48" t="s">
        <v>447</v>
      </c>
      <c r="G176" s="63"/>
      <c r="H176" s="64" t="s">
        <v>737</v>
      </c>
      <c r="I176" s="48" t="s">
        <v>431</v>
      </c>
      <c r="J176" s="48" t="s">
        <v>444</v>
      </c>
      <c r="K176" s="48">
        <v>421009</v>
      </c>
    </row>
    <row r="177" spans="1:11" ht="13.5">
      <c r="A177" s="48" t="s">
        <v>449</v>
      </c>
      <c r="B177" s="49" t="s">
        <v>666</v>
      </c>
      <c r="C177" s="50" t="s">
        <v>431</v>
      </c>
      <c r="D177" s="50" t="s">
        <v>445</v>
      </c>
      <c r="E177" s="48" t="s">
        <v>448</v>
      </c>
      <c r="F177" s="48" t="s">
        <v>449</v>
      </c>
      <c r="G177" s="63"/>
      <c r="H177" s="64" t="s">
        <v>737</v>
      </c>
      <c r="I177" s="48" t="s">
        <v>431</v>
      </c>
      <c r="J177" s="48" t="s">
        <v>444</v>
      </c>
      <c r="K177" s="48">
        <v>421009</v>
      </c>
    </row>
    <row r="178" spans="1:11" ht="13.5">
      <c r="A178" s="48" t="s">
        <v>452</v>
      </c>
      <c r="B178" s="49" t="s">
        <v>666</v>
      </c>
      <c r="C178" s="50" t="s">
        <v>431</v>
      </c>
      <c r="D178" s="48" t="s">
        <v>450</v>
      </c>
      <c r="E178" s="48" t="s">
        <v>451</v>
      </c>
      <c r="F178" s="48" t="s">
        <v>452</v>
      </c>
      <c r="G178" s="63"/>
      <c r="H178" s="64" t="s">
        <v>737</v>
      </c>
      <c r="I178" s="48" t="s">
        <v>431</v>
      </c>
      <c r="J178" s="48" t="s">
        <v>444</v>
      </c>
      <c r="K178" s="48">
        <v>421009</v>
      </c>
    </row>
    <row r="179" spans="1:11" ht="13.5">
      <c r="A179" s="48" t="s">
        <v>456</v>
      </c>
      <c r="B179" s="49" t="s">
        <v>666</v>
      </c>
      <c r="C179" s="50" t="s">
        <v>431</v>
      </c>
      <c r="D179" s="48" t="s">
        <v>453</v>
      </c>
      <c r="E179" s="48" t="s">
        <v>453</v>
      </c>
      <c r="F179" s="48" t="s">
        <v>456</v>
      </c>
      <c r="G179" s="63"/>
      <c r="H179" s="64" t="s">
        <v>737</v>
      </c>
      <c r="I179" s="48" t="s">
        <v>431</v>
      </c>
      <c r="J179" s="48" t="s">
        <v>444</v>
      </c>
      <c r="K179" s="48">
        <v>421009</v>
      </c>
    </row>
    <row r="180" spans="1:11" ht="13.5">
      <c r="A180" s="48" t="s">
        <v>455</v>
      </c>
      <c r="B180" s="49" t="s">
        <v>666</v>
      </c>
      <c r="C180" s="50" t="s">
        <v>431</v>
      </c>
      <c r="D180" s="50" t="s">
        <v>453</v>
      </c>
      <c r="E180" s="48" t="s">
        <v>454</v>
      </c>
      <c r="F180" s="48" t="s">
        <v>455</v>
      </c>
      <c r="G180" s="63"/>
      <c r="H180" s="64" t="s">
        <v>737</v>
      </c>
      <c r="I180" s="48" t="s">
        <v>431</v>
      </c>
      <c r="J180" s="48" t="s">
        <v>444</v>
      </c>
      <c r="K180" s="48">
        <v>421009</v>
      </c>
    </row>
    <row r="181" spans="1:11" ht="13.5">
      <c r="A181" s="48" t="s">
        <v>458</v>
      </c>
      <c r="B181" s="49" t="s">
        <v>666</v>
      </c>
      <c r="C181" s="50" t="s">
        <v>431</v>
      </c>
      <c r="D181" s="48" t="s">
        <v>457</v>
      </c>
      <c r="E181" s="48" t="s">
        <v>81</v>
      </c>
      <c r="F181" s="48" t="s">
        <v>458</v>
      </c>
      <c r="G181" s="63"/>
      <c r="H181" s="64" t="s">
        <v>737</v>
      </c>
      <c r="I181" s="48" t="s">
        <v>431</v>
      </c>
      <c r="J181" s="48" t="s">
        <v>81</v>
      </c>
      <c r="K181" s="48">
        <v>421006</v>
      </c>
    </row>
    <row r="182" spans="1:11" ht="13.5">
      <c r="A182" s="48" t="s">
        <v>460</v>
      </c>
      <c r="B182" s="49" t="s">
        <v>666</v>
      </c>
      <c r="C182" s="50" t="s">
        <v>431</v>
      </c>
      <c r="D182" s="50" t="s">
        <v>457</v>
      </c>
      <c r="E182" s="48" t="s">
        <v>459</v>
      </c>
      <c r="F182" s="48" t="s">
        <v>460</v>
      </c>
      <c r="G182" s="63"/>
      <c r="H182" s="64" t="s">
        <v>737</v>
      </c>
      <c r="I182" s="48" t="s">
        <v>431</v>
      </c>
      <c r="J182" s="48" t="s">
        <v>444</v>
      </c>
      <c r="K182" s="48">
        <v>421009</v>
      </c>
    </row>
    <row r="183" spans="1:11" ht="13.5">
      <c r="A183" s="48" t="s">
        <v>461</v>
      </c>
      <c r="B183" s="49" t="s">
        <v>666</v>
      </c>
      <c r="C183" s="50" t="s">
        <v>431</v>
      </c>
      <c r="D183" s="48" t="s">
        <v>83</v>
      </c>
      <c r="E183" s="48" t="s">
        <v>83</v>
      </c>
      <c r="F183" s="48" t="s">
        <v>461</v>
      </c>
      <c r="G183" s="63"/>
      <c r="H183" s="64" t="s">
        <v>737</v>
      </c>
      <c r="I183" s="48" t="s">
        <v>431</v>
      </c>
      <c r="J183" s="48" t="s">
        <v>83</v>
      </c>
      <c r="K183" s="48">
        <v>421010</v>
      </c>
    </row>
    <row r="184" spans="1:11" ht="13.5">
      <c r="A184" s="48" t="s">
        <v>463</v>
      </c>
      <c r="B184" s="49" t="s">
        <v>666</v>
      </c>
      <c r="C184" s="50" t="s">
        <v>431</v>
      </c>
      <c r="D184" s="50" t="s">
        <v>83</v>
      </c>
      <c r="E184" s="48" t="s">
        <v>462</v>
      </c>
      <c r="F184" s="48" t="s">
        <v>463</v>
      </c>
      <c r="G184" s="63"/>
      <c r="H184" s="64" t="s">
        <v>737</v>
      </c>
      <c r="I184" s="48" t="s">
        <v>431</v>
      </c>
      <c r="J184" s="48" t="s">
        <v>462</v>
      </c>
      <c r="K184" s="48">
        <v>421011</v>
      </c>
    </row>
    <row r="185" spans="1:11" ht="13.5">
      <c r="A185" s="48" t="s">
        <v>465</v>
      </c>
      <c r="B185" s="49" t="s">
        <v>666</v>
      </c>
      <c r="C185" s="50" t="s">
        <v>431</v>
      </c>
      <c r="D185" s="48" t="s">
        <v>464</v>
      </c>
      <c r="E185" s="48" t="s">
        <v>82</v>
      </c>
      <c r="F185" s="48" t="s">
        <v>465</v>
      </c>
      <c r="G185" s="63"/>
      <c r="H185" s="64" t="s">
        <v>737</v>
      </c>
      <c r="I185" s="48" t="s">
        <v>431</v>
      </c>
      <c r="J185" s="48" t="s">
        <v>82</v>
      </c>
      <c r="K185" s="48">
        <v>421007</v>
      </c>
    </row>
    <row r="186" spans="1:11" ht="13.5">
      <c r="A186" s="48" t="s">
        <v>467</v>
      </c>
      <c r="B186" s="49" t="s">
        <v>666</v>
      </c>
      <c r="C186" s="50" t="s">
        <v>431</v>
      </c>
      <c r="D186" s="50" t="s">
        <v>464</v>
      </c>
      <c r="E186" s="48" t="s">
        <v>466</v>
      </c>
      <c r="F186" s="48" t="s">
        <v>467</v>
      </c>
      <c r="G186" s="63"/>
      <c r="H186" s="64" t="s">
        <v>737</v>
      </c>
      <c r="I186" s="48" t="s">
        <v>431</v>
      </c>
      <c r="J186" s="48" t="s">
        <v>466</v>
      </c>
      <c r="K186" s="48">
        <v>421008</v>
      </c>
    </row>
    <row r="187" spans="1:11" ht="13.5">
      <c r="A187" s="48" t="s">
        <v>470</v>
      </c>
      <c r="B187" s="49" t="s">
        <v>666</v>
      </c>
      <c r="C187" s="50" t="s">
        <v>431</v>
      </c>
      <c r="D187" s="48" t="s">
        <v>444</v>
      </c>
      <c r="E187" s="48" t="s">
        <v>469</v>
      </c>
      <c r="F187" s="48" t="s">
        <v>470</v>
      </c>
      <c r="G187" s="63"/>
      <c r="H187" s="64" t="s">
        <v>737</v>
      </c>
      <c r="I187" s="48" t="s">
        <v>431</v>
      </c>
      <c r="J187" s="48" t="s">
        <v>444</v>
      </c>
      <c r="K187" s="48">
        <v>421009</v>
      </c>
    </row>
    <row r="188" spans="1:11" ht="13.5">
      <c r="A188" s="48" t="s">
        <v>468</v>
      </c>
      <c r="B188" s="49" t="s">
        <v>666</v>
      </c>
      <c r="C188" s="50" t="s">
        <v>431</v>
      </c>
      <c r="D188" s="50" t="s">
        <v>444</v>
      </c>
      <c r="E188" s="48" t="s">
        <v>444</v>
      </c>
      <c r="F188" s="48" t="s">
        <v>468</v>
      </c>
      <c r="G188" s="63"/>
      <c r="H188" s="64" t="s">
        <v>737</v>
      </c>
      <c r="I188" s="48" t="s">
        <v>431</v>
      </c>
      <c r="J188" s="48" t="s">
        <v>444</v>
      </c>
      <c r="K188" s="48">
        <v>421009</v>
      </c>
    </row>
    <row r="189" spans="1:11" ht="13.5">
      <c r="A189" s="48" t="s">
        <v>472</v>
      </c>
      <c r="B189" s="49" t="s">
        <v>666</v>
      </c>
      <c r="C189" s="48" t="s">
        <v>471</v>
      </c>
      <c r="D189" s="48" t="s">
        <v>84</v>
      </c>
      <c r="E189" s="48" t="s">
        <v>84</v>
      </c>
      <c r="F189" s="48" t="s">
        <v>472</v>
      </c>
      <c r="G189" s="63"/>
      <c r="H189" s="64" t="s">
        <v>737</v>
      </c>
      <c r="I189" s="48" t="s">
        <v>471</v>
      </c>
      <c r="J189" s="48" t="s">
        <v>84</v>
      </c>
      <c r="K189" s="48">
        <v>421101</v>
      </c>
    </row>
    <row r="190" spans="1:11" ht="13.5">
      <c r="A190" s="48" t="s">
        <v>475</v>
      </c>
      <c r="B190" s="49" t="s">
        <v>666</v>
      </c>
      <c r="C190" s="50" t="s">
        <v>471</v>
      </c>
      <c r="D190" s="48" t="s">
        <v>473</v>
      </c>
      <c r="E190" s="48" t="s">
        <v>474</v>
      </c>
      <c r="F190" s="48" t="s">
        <v>475</v>
      </c>
      <c r="G190" s="63"/>
      <c r="H190" s="64" t="s">
        <v>737</v>
      </c>
      <c r="I190" s="48" t="s">
        <v>105</v>
      </c>
      <c r="J190" s="48" t="s">
        <v>410</v>
      </c>
      <c r="K190" s="48">
        <v>421712</v>
      </c>
    </row>
    <row r="191" spans="1:11" ht="13.5">
      <c r="A191" s="48" t="s">
        <v>476</v>
      </c>
      <c r="B191" s="49" t="s">
        <v>666</v>
      </c>
      <c r="C191" s="50" t="s">
        <v>471</v>
      </c>
      <c r="D191" s="48" t="s">
        <v>85</v>
      </c>
      <c r="E191" s="48" t="s">
        <v>85</v>
      </c>
      <c r="F191" s="48" t="s">
        <v>476</v>
      </c>
      <c r="G191" s="63"/>
      <c r="H191" s="64" t="s">
        <v>737</v>
      </c>
      <c r="I191" s="48" t="s">
        <v>471</v>
      </c>
      <c r="J191" s="48" t="s">
        <v>85</v>
      </c>
      <c r="K191" s="48">
        <v>421102</v>
      </c>
    </row>
    <row r="192" spans="1:11" ht="13.5">
      <c r="A192" s="48" t="s">
        <v>478</v>
      </c>
      <c r="B192" s="49" t="s">
        <v>666</v>
      </c>
      <c r="C192" s="50" t="s">
        <v>471</v>
      </c>
      <c r="D192" s="48" t="s">
        <v>477</v>
      </c>
      <c r="E192" s="48" t="s">
        <v>86</v>
      </c>
      <c r="F192" s="48" t="s">
        <v>478</v>
      </c>
      <c r="G192" s="63"/>
      <c r="H192" s="64" t="s">
        <v>737</v>
      </c>
      <c r="I192" s="48" t="s">
        <v>471</v>
      </c>
      <c r="J192" s="48" t="s">
        <v>86</v>
      </c>
      <c r="K192" s="48">
        <v>421103</v>
      </c>
    </row>
    <row r="193" spans="1:11" ht="13.5">
      <c r="A193" s="48" t="s">
        <v>479</v>
      </c>
      <c r="B193" s="49" t="s">
        <v>666</v>
      </c>
      <c r="C193" s="50" t="s">
        <v>471</v>
      </c>
      <c r="D193" s="50" t="s">
        <v>477</v>
      </c>
      <c r="E193" s="48" t="s">
        <v>87</v>
      </c>
      <c r="F193" s="48" t="s">
        <v>479</v>
      </c>
      <c r="G193" s="63"/>
      <c r="H193" s="64" t="s">
        <v>737</v>
      </c>
      <c r="I193" s="48" t="s">
        <v>471</v>
      </c>
      <c r="J193" s="48" t="s">
        <v>87</v>
      </c>
      <c r="K193" s="48">
        <v>421104</v>
      </c>
    </row>
    <row r="194" spans="1:11" ht="13.5">
      <c r="A194" s="48" t="s">
        <v>481</v>
      </c>
      <c r="B194" s="49" t="s">
        <v>666</v>
      </c>
      <c r="C194" s="50" t="s">
        <v>471</v>
      </c>
      <c r="D194" s="50" t="s">
        <v>477</v>
      </c>
      <c r="E194" s="48" t="s">
        <v>480</v>
      </c>
      <c r="F194" s="48" t="s">
        <v>481</v>
      </c>
      <c r="G194" s="63"/>
      <c r="H194" s="64" t="s">
        <v>737</v>
      </c>
      <c r="I194" s="48" t="s">
        <v>471</v>
      </c>
      <c r="J194" s="48" t="s">
        <v>482</v>
      </c>
      <c r="K194" s="48">
        <v>421106</v>
      </c>
    </row>
    <row r="195" spans="1:11" ht="13.5">
      <c r="A195" s="48" t="s">
        <v>484</v>
      </c>
      <c r="B195" s="49" t="s">
        <v>666</v>
      </c>
      <c r="C195" s="50" t="s">
        <v>471</v>
      </c>
      <c r="D195" s="50" t="s">
        <v>477</v>
      </c>
      <c r="E195" s="48" t="s">
        <v>483</v>
      </c>
      <c r="F195" s="48" t="s">
        <v>484</v>
      </c>
      <c r="G195" s="63"/>
      <c r="H195" s="64" t="s">
        <v>737</v>
      </c>
      <c r="I195" s="48" t="s">
        <v>471</v>
      </c>
      <c r="J195" s="48" t="s">
        <v>482</v>
      </c>
      <c r="K195" s="48">
        <v>421106</v>
      </c>
    </row>
    <row r="196" spans="1:11" ht="13.5">
      <c r="A196" s="48" t="s">
        <v>486</v>
      </c>
      <c r="B196" s="49" t="s">
        <v>666</v>
      </c>
      <c r="C196" s="50" t="s">
        <v>471</v>
      </c>
      <c r="D196" s="48" t="s">
        <v>485</v>
      </c>
      <c r="E196" s="48" t="s">
        <v>101</v>
      </c>
      <c r="F196" s="48" t="s">
        <v>486</v>
      </c>
      <c r="G196" s="63"/>
      <c r="H196" s="64" t="s">
        <v>737</v>
      </c>
      <c r="I196" s="48" t="s">
        <v>471</v>
      </c>
      <c r="J196" s="48" t="s">
        <v>748</v>
      </c>
      <c r="K196" s="48">
        <v>421105</v>
      </c>
    </row>
    <row r="197" spans="1:11" ht="13.5">
      <c r="A197" s="48" t="s">
        <v>487</v>
      </c>
      <c r="B197" s="49" t="s">
        <v>666</v>
      </c>
      <c r="C197" s="50" t="s">
        <v>471</v>
      </c>
      <c r="D197" s="50" t="s">
        <v>485</v>
      </c>
      <c r="E197" s="48" t="s">
        <v>102</v>
      </c>
      <c r="F197" s="48" t="s">
        <v>487</v>
      </c>
      <c r="G197" s="63"/>
      <c r="H197" s="64" t="s">
        <v>737</v>
      </c>
      <c r="I197" s="48" t="s">
        <v>471</v>
      </c>
      <c r="J197" s="48" t="s">
        <v>748</v>
      </c>
      <c r="K197" s="48">
        <v>421105</v>
      </c>
    </row>
    <row r="198" spans="1:11" ht="13.5">
      <c r="A198" s="48" t="s">
        <v>488</v>
      </c>
      <c r="B198" s="49" t="s">
        <v>666</v>
      </c>
      <c r="C198" s="50" t="s">
        <v>471</v>
      </c>
      <c r="D198" s="50" t="s">
        <v>485</v>
      </c>
      <c r="E198" s="48" t="s">
        <v>103</v>
      </c>
      <c r="F198" s="48" t="s">
        <v>488</v>
      </c>
      <c r="G198" s="63"/>
      <c r="H198" s="64" t="s">
        <v>737</v>
      </c>
      <c r="I198" s="48" t="s">
        <v>471</v>
      </c>
      <c r="J198" s="48" t="s">
        <v>748</v>
      </c>
      <c r="K198" s="48">
        <v>421105</v>
      </c>
    </row>
    <row r="199" spans="1:11" ht="13.5">
      <c r="A199" s="51" t="s">
        <v>490</v>
      </c>
      <c r="B199" s="49" t="s">
        <v>666</v>
      </c>
      <c r="C199" s="50" t="s">
        <v>471</v>
      </c>
      <c r="D199" s="50" t="s">
        <v>485</v>
      </c>
      <c r="E199" s="51" t="s">
        <v>489</v>
      </c>
      <c r="F199" s="51" t="s">
        <v>490</v>
      </c>
      <c r="G199" s="65"/>
      <c r="H199" s="66" t="s">
        <v>737</v>
      </c>
      <c r="I199" s="51" t="s">
        <v>471</v>
      </c>
      <c r="J199" s="51" t="s">
        <v>482</v>
      </c>
      <c r="K199" s="51">
        <v>421106</v>
      </c>
    </row>
    <row r="200" spans="1:11" ht="13.5">
      <c r="A200" s="51" t="s">
        <v>492</v>
      </c>
      <c r="B200" s="49" t="s">
        <v>666</v>
      </c>
      <c r="C200" s="50" t="s">
        <v>471</v>
      </c>
      <c r="D200" s="50" t="s">
        <v>485</v>
      </c>
      <c r="E200" s="51" t="s">
        <v>491</v>
      </c>
      <c r="F200" s="51" t="s">
        <v>492</v>
      </c>
      <c r="G200" s="65"/>
      <c r="H200" s="66" t="s">
        <v>737</v>
      </c>
      <c r="I200" s="51" t="s">
        <v>471</v>
      </c>
      <c r="J200" s="51" t="s">
        <v>482</v>
      </c>
      <c r="K200" s="51">
        <v>421106</v>
      </c>
    </row>
    <row r="201" spans="1:11" ht="13.5">
      <c r="A201" s="51" t="s">
        <v>494</v>
      </c>
      <c r="B201" s="49" t="s">
        <v>666</v>
      </c>
      <c r="C201" s="50" t="s">
        <v>471</v>
      </c>
      <c r="D201" s="50" t="s">
        <v>485</v>
      </c>
      <c r="E201" s="51" t="s">
        <v>493</v>
      </c>
      <c r="F201" s="51" t="s">
        <v>494</v>
      </c>
      <c r="G201" s="65"/>
      <c r="H201" s="66" t="s">
        <v>737</v>
      </c>
      <c r="I201" s="51" t="s">
        <v>471</v>
      </c>
      <c r="J201" s="51" t="s">
        <v>482</v>
      </c>
      <c r="K201" s="51">
        <v>421106</v>
      </c>
    </row>
    <row r="202" spans="1:11" ht="13.5">
      <c r="A202" s="48" t="s">
        <v>497</v>
      </c>
      <c r="B202" s="49" t="s">
        <v>666</v>
      </c>
      <c r="C202" s="50" t="s">
        <v>471</v>
      </c>
      <c r="D202" s="48" t="s">
        <v>495</v>
      </c>
      <c r="E202" s="48" t="s">
        <v>496</v>
      </c>
      <c r="F202" s="48" t="s">
        <v>497</v>
      </c>
      <c r="G202" s="63"/>
      <c r="H202" s="64" t="s">
        <v>737</v>
      </c>
      <c r="I202" s="48" t="s">
        <v>471</v>
      </c>
      <c r="J202" s="48" t="s">
        <v>482</v>
      </c>
      <c r="K202" s="48">
        <v>421106</v>
      </c>
    </row>
    <row r="203" spans="1:11" ht="13.5">
      <c r="A203" s="48" t="s">
        <v>499</v>
      </c>
      <c r="B203" s="49" t="s">
        <v>666</v>
      </c>
      <c r="C203" s="50" t="s">
        <v>471</v>
      </c>
      <c r="D203" s="50" t="s">
        <v>495</v>
      </c>
      <c r="E203" s="48" t="s">
        <v>498</v>
      </c>
      <c r="F203" s="48" t="s">
        <v>499</v>
      </c>
      <c r="G203" s="63"/>
      <c r="H203" s="64" t="s">
        <v>737</v>
      </c>
      <c r="I203" s="48" t="s">
        <v>471</v>
      </c>
      <c r="J203" s="48" t="s">
        <v>482</v>
      </c>
      <c r="K203" s="48">
        <v>421106</v>
      </c>
    </row>
    <row r="204" spans="1:11" ht="13.5">
      <c r="A204" s="48" t="s">
        <v>501</v>
      </c>
      <c r="B204" s="49" t="s">
        <v>666</v>
      </c>
      <c r="C204" s="50" t="s">
        <v>471</v>
      </c>
      <c r="D204" s="48" t="s">
        <v>482</v>
      </c>
      <c r="E204" s="48" t="s">
        <v>500</v>
      </c>
      <c r="F204" s="48" t="s">
        <v>501</v>
      </c>
      <c r="G204" s="63"/>
      <c r="H204" s="64" t="s">
        <v>737</v>
      </c>
      <c r="I204" s="48" t="s">
        <v>105</v>
      </c>
      <c r="J204" s="48" t="s">
        <v>410</v>
      </c>
      <c r="K204" s="48">
        <v>421712</v>
      </c>
    </row>
    <row r="205" spans="1:11" ht="13.5">
      <c r="A205" s="48" t="s">
        <v>502</v>
      </c>
      <c r="B205" s="49" t="s">
        <v>666</v>
      </c>
      <c r="C205" s="50" t="s">
        <v>471</v>
      </c>
      <c r="D205" s="50" t="s">
        <v>482</v>
      </c>
      <c r="E205" s="48" t="s">
        <v>482</v>
      </c>
      <c r="F205" s="48" t="s">
        <v>502</v>
      </c>
      <c r="G205" s="63"/>
      <c r="H205" s="64" t="s">
        <v>737</v>
      </c>
      <c r="I205" s="48" t="s">
        <v>471</v>
      </c>
      <c r="J205" s="48" t="s">
        <v>482</v>
      </c>
      <c r="K205" s="48">
        <v>421106</v>
      </c>
    </row>
    <row r="206" spans="1:11" ht="13.5">
      <c r="A206" s="48" t="s">
        <v>506</v>
      </c>
      <c r="B206" s="49" t="s">
        <v>666</v>
      </c>
      <c r="C206" s="48" t="s">
        <v>503</v>
      </c>
      <c r="D206" s="48" t="s">
        <v>504</v>
      </c>
      <c r="E206" s="48" t="s">
        <v>505</v>
      </c>
      <c r="F206" s="48" t="s">
        <v>506</v>
      </c>
      <c r="G206" s="63"/>
      <c r="H206" s="64" t="s">
        <v>737</v>
      </c>
      <c r="I206" s="48" t="s">
        <v>504</v>
      </c>
      <c r="J206" s="48" t="s">
        <v>507</v>
      </c>
      <c r="K206" s="48">
        <v>421306</v>
      </c>
    </row>
    <row r="207" spans="1:11" ht="13.5">
      <c r="A207" s="48" t="s">
        <v>508</v>
      </c>
      <c r="B207" s="49" t="s">
        <v>666</v>
      </c>
      <c r="C207" s="50" t="s">
        <v>503</v>
      </c>
      <c r="D207" s="50" t="s">
        <v>504</v>
      </c>
      <c r="E207" s="48" t="s">
        <v>88</v>
      </c>
      <c r="F207" s="48" t="s">
        <v>508</v>
      </c>
      <c r="G207" s="63"/>
      <c r="H207" s="64" t="s">
        <v>737</v>
      </c>
      <c r="I207" s="48" t="s">
        <v>504</v>
      </c>
      <c r="J207" s="48" t="s">
        <v>88</v>
      </c>
      <c r="K207" s="48">
        <v>421301</v>
      </c>
    </row>
    <row r="208" spans="1:11" ht="13.5">
      <c r="A208" s="48" t="s">
        <v>510</v>
      </c>
      <c r="B208" s="49" t="s">
        <v>666</v>
      </c>
      <c r="C208" s="50" t="s">
        <v>503</v>
      </c>
      <c r="D208" s="50" t="s">
        <v>504</v>
      </c>
      <c r="E208" s="48" t="s">
        <v>509</v>
      </c>
      <c r="F208" s="48" t="s">
        <v>510</v>
      </c>
      <c r="G208" s="63"/>
      <c r="H208" s="64" t="s">
        <v>737</v>
      </c>
      <c r="I208" s="48" t="s">
        <v>504</v>
      </c>
      <c r="J208" s="48" t="s">
        <v>507</v>
      </c>
      <c r="K208" s="48">
        <v>421306</v>
      </c>
    </row>
    <row r="209" spans="1:11" ht="13.5">
      <c r="A209" s="48" t="s">
        <v>511</v>
      </c>
      <c r="B209" s="49" t="s">
        <v>666</v>
      </c>
      <c r="C209" s="50" t="s">
        <v>503</v>
      </c>
      <c r="D209" s="50" t="s">
        <v>504</v>
      </c>
      <c r="E209" s="48" t="s">
        <v>90</v>
      </c>
      <c r="F209" s="48" t="s">
        <v>511</v>
      </c>
      <c r="G209" s="63"/>
      <c r="H209" s="64" t="s">
        <v>737</v>
      </c>
      <c r="I209" s="48" t="s">
        <v>504</v>
      </c>
      <c r="J209" s="48" t="s">
        <v>90</v>
      </c>
      <c r="K209" s="48">
        <v>421303</v>
      </c>
    </row>
    <row r="210" spans="1:11" ht="13.5">
      <c r="A210" s="48" t="s">
        <v>513</v>
      </c>
      <c r="B210" s="49" t="s">
        <v>666</v>
      </c>
      <c r="C210" s="50" t="s">
        <v>503</v>
      </c>
      <c r="D210" s="50" t="s">
        <v>504</v>
      </c>
      <c r="E210" s="48" t="s">
        <v>512</v>
      </c>
      <c r="F210" s="48" t="s">
        <v>513</v>
      </c>
      <c r="G210" s="63"/>
      <c r="H210" s="64" t="s">
        <v>737</v>
      </c>
      <c r="I210" s="48" t="s">
        <v>504</v>
      </c>
      <c r="J210" s="48" t="s">
        <v>512</v>
      </c>
      <c r="K210" s="48">
        <v>421304</v>
      </c>
    </row>
    <row r="211" spans="1:11" ht="13.5">
      <c r="A211" s="48" t="s">
        <v>514</v>
      </c>
      <c r="B211" s="49" t="s">
        <v>666</v>
      </c>
      <c r="C211" s="50" t="s">
        <v>503</v>
      </c>
      <c r="D211" s="50" t="s">
        <v>504</v>
      </c>
      <c r="E211" s="48" t="s">
        <v>89</v>
      </c>
      <c r="F211" s="48" t="s">
        <v>514</v>
      </c>
      <c r="G211" s="63"/>
      <c r="H211" s="64" t="s">
        <v>737</v>
      </c>
      <c r="I211" s="48" t="s">
        <v>504</v>
      </c>
      <c r="J211" s="48" t="s">
        <v>89</v>
      </c>
      <c r="K211" s="48">
        <v>421302</v>
      </c>
    </row>
    <row r="212" spans="1:11" ht="13.5">
      <c r="A212" s="48" t="s">
        <v>516</v>
      </c>
      <c r="B212" s="49" t="s">
        <v>666</v>
      </c>
      <c r="C212" s="50" t="s">
        <v>503</v>
      </c>
      <c r="D212" s="50" t="s">
        <v>504</v>
      </c>
      <c r="E212" s="48" t="s">
        <v>515</v>
      </c>
      <c r="F212" s="48" t="s">
        <v>516</v>
      </c>
      <c r="G212" s="63"/>
      <c r="H212" s="64" t="s">
        <v>737</v>
      </c>
      <c r="I212" s="48" t="s">
        <v>105</v>
      </c>
      <c r="J212" s="48" t="s">
        <v>410</v>
      </c>
      <c r="K212" s="48">
        <v>421712</v>
      </c>
    </row>
    <row r="213" spans="1:11" ht="13.5">
      <c r="A213" s="48" t="s">
        <v>680</v>
      </c>
      <c r="B213" s="49" t="s">
        <v>666</v>
      </c>
      <c r="C213" s="50" t="s">
        <v>503</v>
      </c>
      <c r="D213" s="50" t="s">
        <v>504</v>
      </c>
      <c r="E213" s="48" t="s">
        <v>586</v>
      </c>
      <c r="F213" s="48" t="s">
        <v>680</v>
      </c>
      <c r="G213" s="63"/>
      <c r="H213" s="64" t="s">
        <v>737</v>
      </c>
      <c r="I213" s="48" t="s">
        <v>105</v>
      </c>
      <c r="J213" s="48" t="s">
        <v>410</v>
      </c>
      <c r="K213" s="48">
        <v>421712</v>
      </c>
    </row>
    <row r="214" spans="1:11" ht="13.5">
      <c r="A214" s="48" t="s">
        <v>518</v>
      </c>
      <c r="B214" s="49" t="s">
        <v>666</v>
      </c>
      <c r="C214" s="50" t="s">
        <v>503</v>
      </c>
      <c r="D214" s="50" t="s">
        <v>504</v>
      </c>
      <c r="E214" s="48" t="s">
        <v>517</v>
      </c>
      <c r="F214" s="48" t="s">
        <v>518</v>
      </c>
      <c r="G214" s="63"/>
      <c r="H214" s="64" t="s">
        <v>737</v>
      </c>
      <c r="I214" s="48" t="s">
        <v>504</v>
      </c>
      <c r="J214" s="48" t="s">
        <v>517</v>
      </c>
      <c r="K214" s="48">
        <v>421305</v>
      </c>
    </row>
    <row r="215" spans="1:11" ht="13.5">
      <c r="A215" s="48" t="s">
        <v>519</v>
      </c>
      <c r="B215" s="49" t="s">
        <v>666</v>
      </c>
      <c r="C215" s="50" t="s">
        <v>503</v>
      </c>
      <c r="D215" s="48" t="s">
        <v>504</v>
      </c>
      <c r="E215" s="48" t="s">
        <v>507</v>
      </c>
      <c r="F215" s="48" t="s">
        <v>519</v>
      </c>
      <c r="G215" s="63"/>
      <c r="H215" s="64" t="s">
        <v>737</v>
      </c>
      <c r="I215" s="48" t="s">
        <v>504</v>
      </c>
      <c r="J215" s="48" t="s">
        <v>507</v>
      </c>
      <c r="K215" s="48">
        <v>421306</v>
      </c>
    </row>
    <row r="216" spans="1:11" ht="13.5">
      <c r="A216" s="48" t="s">
        <v>521</v>
      </c>
      <c r="B216" s="49" t="s">
        <v>666</v>
      </c>
      <c r="C216" s="50" t="s">
        <v>503</v>
      </c>
      <c r="D216" s="50" t="s">
        <v>363</v>
      </c>
      <c r="E216" s="48" t="s">
        <v>520</v>
      </c>
      <c r="F216" s="48" t="s">
        <v>521</v>
      </c>
      <c r="G216" s="63"/>
      <c r="H216" s="64" t="s">
        <v>737</v>
      </c>
      <c r="I216" s="48" t="s">
        <v>363</v>
      </c>
      <c r="J216" s="48" t="s">
        <v>749</v>
      </c>
      <c r="K216" s="48">
        <v>421401</v>
      </c>
    </row>
    <row r="217" spans="1:11" ht="13.5">
      <c r="A217" s="48" t="s">
        <v>523</v>
      </c>
      <c r="B217" s="49" t="s">
        <v>666</v>
      </c>
      <c r="C217" s="50" t="s">
        <v>503</v>
      </c>
      <c r="D217" s="50" t="s">
        <v>363</v>
      </c>
      <c r="E217" s="48" t="s">
        <v>522</v>
      </c>
      <c r="F217" s="48" t="s">
        <v>523</v>
      </c>
      <c r="G217" s="63"/>
      <c r="H217" s="64" t="s">
        <v>737</v>
      </c>
      <c r="I217" s="48" t="s">
        <v>363</v>
      </c>
      <c r="J217" s="48" t="s">
        <v>749</v>
      </c>
      <c r="K217" s="48">
        <v>421401</v>
      </c>
    </row>
    <row r="218" spans="1:11" ht="13.5">
      <c r="A218" s="48" t="s">
        <v>525</v>
      </c>
      <c r="B218" s="49" t="s">
        <v>666</v>
      </c>
      <c r="C218" s="48" t="s">
        <v>503</v>
      </c>
      <c r="D218" s="48" t="s">
        <v>363</v>
      </c>
      <c r="E218" s="48" t="s">
        <v>524</v>
      </c>
      <c r="F218" s="48" t="s">
        <v>525</v>
      </c>
      <c r="G218" s="63"/>
      <c r="H218" s="64" t="s">
        <v>737</v>
      </c>
      <c r="I218" s="48" t="s">
        <v>363</v>
      </c>
      <c r="J218" s="48" t="s">
        <v>524</v>
      </c>
      <c r="K218" s="48">
        <v>421404</v>
      </c>
    </row>
    <row r="219" spans="1:11" ht="13.5">
      <c r="A219" s="48" t="s">
        <v>528</v>
      </c>
      <c r="B219" s="49" t="s">
        <v>666</v>
      </c>
      <c r="C219" s="50" t="s">
        <v>104</v>
      </c>
      <c r="D219" s="50" t="s">
        <v>526</v>
      </c>
      <c r="E219" s="48" t="s">
        <v>527</v>
      </c>
      <c r="F219" s="48" t="s">
        <v>528</v>
      </c>
      <c r="G219" s="63"/>
      <c r="H219" s="64" t="s">
        <v>737</v>
      </c>
      <c r="I219" s="48" t="s">
        <v>105</v>
      </c>
      <c r="J219" s="48" t="s">
        <v>527</v>
      </c>
      <c r="K219" s="48">
        <v>421703</v>
      </c>
    </row>
    <row r="220" spans="1:11" ht="13.5">
      <c r="A220" s="48" t="s">
        <v>530</v>
      </c>
      <c r="B220" s="49" t="s">
        <v>666</v>
      </c>
      <c r="C220" s="50" t="s">
        <v>104</v>
      </c>
      <c r="D220" s="48" t="s">
        <v>526</v>
      </c>
      <c r="E220" s="48" t="s">
        <v>529</v>
      </c>
      <c r="F220" s="48" t="s">
        <v>530</v>
      </c>
      <c r="G220" s="63"/>
      <c r="H220" s="64" t="s">
        <v>737</v>
      </c>
      <c r="I220" s="48" t="s">
        <v>105</v>
      </c>
      <c r="J220" s="48" t="s">
        <v>529</v>
      </c>
      <c r="K220" s="48">
        <v>421714</v>
      </c>
    </row>
    <row r="221" spans="1:11" ht="13.5">
      <c r="A221" s="48" t="s">
        <v>531</v>
      </c>
      <c r="B221" s="49" t="s">
        <v>666</v>
      </c>
      <c r="C221" s="50" t="s">
        <v>104</v>
      </c>
      <c r="D221" s="50" t="s">
        <v>22</v>
      </c>
      <c r="E221" s="48" t="s">
        <v>76</v>
      </c>
      <c r="F221" s="48" t="s">
        <v>531</v>
      </c>
      <c r="G221" s="63"/>
      <c r="H221" s="64" t="s">
        <v>737</v>
      </c>
      <c r="I221" s="48" t="s">
        <v>22</v>
      </c>
      <c r="J221" s="48" t="s">
        <v>76</v>
      </c>
      <c r="K221" s="48">
        <v>420801</v>
      </c>
    </row>
    <row r="222" spans="1:11" ht="13.5">
      <c r="A222" s="48" t="s">
        <v>532</v>
      </c>
      <c r="B222" s="49" t="s">
        <v>666</v>
      </c>
      <c r="C222" s="50" t="s">
        <v>104</v>
      </c>
      <c r="D222" s="50" t="s">
        <v>22</v>
      </c>
      <c r="E222" s="48" t="s">
        <v>77</v>
      </c>
      <c r="F222" s="48" t="s">
        <v>532</v>
      </c>
      <c r="G222" s="63"/>
      <c r="H222" s="64" t="s">
        <v>737</v>
      </c>
      <c r="I222" s="48" t="s">
        <v>22</v>
      </c>
      <c r="J222" s="48" t="s">
        <v>77</v>
      </c>
      <c r="K222" s="48">
        <v>420802</v>
      </c>
    </row>
    <row r="223" spans="1:11" ht="13.5">
      <c r="A223" s="48" t="s">
        <v>534</v>
      </c>
      <c r="B223" s="49" t="s">
        <v>666</v>
      </c>
      <c r="C223" s="50" t="s">
        <v>104</v>
      </c>
      <c r="D223" s="48" t="s">
        <v>22</v>
      </c>
      <c r="E223" s="48" t="s">
        <v>533</v>
      </c>
      <c r="F223" s="48" t="s">
        <v>534</v>
      </c>
      <c r="G223" s="63"/>
      <c r="H223" s="64" t="s">
        <v>737</v>
      </c>
      <c r="I223" s="48" t="s">
        <v>22</v>
      </c>
      <c r="J223" s="48" t="s">
        <v>533</v>
      </c>
      <c r="K223" s="48">
        <v>420803</v>
      </c>
    </row>
    <row r="224" spans="1:11" ht="13.5">
      <c r="A224" s="48" t="s">
        <v>537</v>
      </c>
      <c r="B224" s="49" t="s">
        <v>666</v>
      </c>
      <c r="C224" s="50" t="s">
        <v>104</v>
      </c>
      <c r="D224" s="50" t="s">
        <v>535</v>
      </c>
      <c r="E224" s="48" t="s">
        <v>536</v>
      </c>
      <c r="F224" s="48" t="s">
        <v>537</v>
      </c>
      <c r="G224" s="63"/>
      <c r="H224" s="64" t="s">
        <v>737</v>
      </c>
      <c r="I224" s="48" t="s">
        <v>535</v>
      </c>
      <c r="J224" s="51" t="s">
        <v>536</v>
      </c>
      <c r="K224" s="51">
        <v>420901</v>
      </c>
    </row>
    <row r="225" spans="1:11" ht="13.5">
      <c r="A225" s="48" t="s">
        <v>538</v>
      </c>
      <c r="B225" s="49" t="s">
        <v>666</v>
      </c>
      <c r="C225" s="50" t="s">
        <v>104</v>
      </c>
      <c r="D225" s="50" t="s">
        <v>535</v>
      </c>
      <c r="E225" s="48" t="s">
        <v>78</v>
      </c>
      <c r="F225" s="48" t="s">
        <v>538</v>
      </c>
      <c r="G225" s="63"/>
      <c r="H225" s="64" t="s">
        <v>737</v>
      </c>
      <c r="I225" s="48" t="s">
        <v>535</v>
      </c>
      <c r="J225" s="48" t="s">
        <v>78</v>
      </c>
      <c r="K225" s="48">
        <v>420902</v>
      </c>
    </row>
    <row r="226" spans="1:11" ht="13.5">
      <c r="A226" s="48" t="s">
        <v>540</v>
      </c>
      <c r="B226" s="49" t="s">
        <v>666</v>
      </c>
      <c r="C226" s="50" t="s">
        <v>104</v>
      </c>
      <c r="D226" s="48" t="s">
        <v>535</v>
      </c>
      <c r="E226" s="48" t="s">
        <v>539</v>
      </c>
      <c r="F226" s="48" t="s">
        <v>540</v>
      </c>
      <c r="G226" s="63"/>
      <c r="H226" s="64" t="s">
        <v>737</v>
      </c>
      <c r="I226" s="48" t="s">
        <v>535</v>
      </c>
      <c r="J226" s="48" t="s">
        <v>539</v>
      </c>
      <c r="K226" s="48">
        <v>420904</v>
      </c>
    </row>
    <row r="227" spans="1:11" ht="13.5">
      <c r="A227" s="48" t="s">
        <v>542</v>
      </c>
      <c r="B227" s="49" t="s">
        <v>666</v>
      </c>
      <c r="C227" s="48" t="s">
        <v>104</v>
      </c>
      <c r="D227" s="48" t="s">
        <v>541</v>
      </c>
      <c r="E227" s="48" t="s">
        <v>541</v>
      </c>
      <c r="F227" s="48" t="s">
        <v>542</v>
      </c>
      <c r="G227" s="63"/>
      <c r="H227" s="64" t="s">
        <v>737</v>
      </c>
      <c r="I227" s="48" t="s">
        <v>105</v>
      </c>
      <c r="J227" s="48" t="s">
        <v>410</v>
      </c>
      <c r="K227" s="48">
        <v>421712</v>
      </c>
    </row>
    <row r="228" spans="1:11" ht="27">
      <c r="A228" s="48" t="s">
        <v>544</v>
      </c>
      <c r="B228" s="49" t="s">
        <v>666</v>
      </c>
      <c r="C228" s="50" t="s">
        <v>105</v>
      </c>
      <c r="D228" s="50" t="s">
        <v>543</v>
      </c>
      <c r="E228" s="48" t="s">
        <v>97</v>
      </c>
      <c r="F228" s="48" t="s">
        <v>544</v>
      </c>
      <c r="G228" s="63"/>
      <c r="H228" s="64" t="s">
        <v>737</v>
      </c>
      <c r="I228" s="48" t="s">
        <v>105</v>
      </c>
      <c r="J228" s="48" t="s">
        <v>97</v>
      </c>
      <c r="K228" s="48">
        <v>421704</v>
      </c>
    </row>
    <row r="229" spans="1:11" ht="27">
      <c r="A229" s="48" t="s">
        <v>546</v>
      </c>
      <c r="B229" s="49" t="s">
        <v>666</v>
      </c>
      <c r="C229" s="50" t="s">
        <v>105</v>
      </c>
      <c r="D229" s="50" t="s">
        <v>543</v>
      </c>
      <c r="E229" s="48" t="s">
        <v>545</v>
      </c>
      <c r="F229" s="48" t="s">
        <v>546</v>
      </c>
      <c r="G229" s="63"/>
      <c r="H229" s="64" t="s">
        <v>737</v>
      </c>
      <c r="I229" s="48" t="s">
        <v>105</v>
      </c>
      <c r="J229" s="48" t="s">
        <v>545</v>
      </c>
      <c r="K229" s="48">
        <v>421705</v>
      </c>
    </row>
    <row r="230" spans="1:11" ht="27">
      <c r="A230" s="48" t="s">
        <v>548</v>
      </c>
      <c r="B230" s="49" t="s">
        <v>666</v>
      </c>
      <c r="C230" s="50" t="s">
        <v>105</v>
      </c>
      <c r="D230" s="50" t="s">
        <v>543</v>
      </c>
      <c r="E230" s="48" t="s">
        <v>547</v>
      </c>
      <c r="F230" s="48" t="s">
        <v>548</v>
      </c>
      <c r="G230" s="63"/>
      <c r="H230" s="64" t="s">
        <v>737</v>
      </c>
      <c r="I230" s="48" t="s">
        <v>105</v>
      </c>
      <c r="J230" s="48" t="s">
        <v>410</v>
      </c>
      <c r="K230" s="48">
        <v>421712</v>
      </c>
    </row>
    <row r="231" spans="1:11" ht="27">
      <c r="A231" s="48" t="s">
        <v>550</v>
      </c>
      <c r="B231" s="49" t="s">
        <v>666</v>
      </c>
      <c r="C231" s="50" t="s">
        <v>105</v>
      </c>
      <c r="D231" s="50" t="s">
        <v>543</v>
      </c>
      <c r="E231" s="48" t="s">
        <v>549</v>
      </c>
      <c r="F231" s="48" t="s">
        <v>550</v>
      </c>
      <c r="G231" s="63"/>
      <c r="H231" s="64" t="s">
        <v>737</v>
      </c>
      <c r="I231" s="48" t="s">
        <v>105</v>
      </c>
      <c r="J231" s="48" t="s">
        <v>410</v>
      </c>
      <c r="K231" s="48">
        <v>421712</v>
      </c>
    </row>
    <row r="232" spans="1:11" ht="27">
      <c r="A232" s="48" t="s">
        <v>552</v>
      </c>
      <c r="B232" s="49" t="s">
        <v>666</v>
      </c>
      <c r="C232" s="50" t="s">
        <v>105</v>
      </c>
      <c r="D232" s="50" t="s">
        <v>543</v>
      </c>
      <c r="E232" s="48" t="s">
        <v>551</v>
      </c>
      <c r="F232" s="48" t="s">
        <v>552</v>
      </c>
      <c r="G232" s="63"/>
      <c r="H232" s="64" t="s">
        <v>737</v>
      </c>
      <c r="I232" s="48" t="s">
        <v>105</v>
      </c>
      <c r="J232" s="48" t="s">
        <v>410</v>
      </c>
      <c r="K232" s="48">
        <v>421712</v>
      </c>
    </row>
    <row r="233" spans="1:11" ht="27">
      <c r="A233" s="48" t="s">
        <v>555</v>
      </c>
      <c r="B233" s="49" t="s">
        <v>666</v>
      </c>
      <c r="C233" s="50" t="s">
        <v>105</v>
      </c>
      <c r="D233" s="48" t="s">
        <v>553</v>
      </c>
      <c r="E233" s="48" t="s">
        <v>554</v>
      </c>
      <c r="F233" s="48" t="s">
        <v>555</v>
      </c>
      <c r="G233" s="63"/>
      <c r="H233" s="64" t="s">
        <v>737</v>
      </c>
      <c r="I233" s="48" t="s">
        <v>105</v>
      </c>
      <c r="J233" s="48" t="s">
        <v>554</v>
      </c>
      <c r="K233" s="48">
        <v>421706</v>
      </c>
    </row>
    <row r="234" spans="1:11" ht="27">
      <c r="A234" s="48" t="s">
        <v>556</v>
      </c>
      <c r="B234" s="49" t="s">
        <v>666</v>
      </c>
      <c r="C234" s="50" t="s">
        <v>105</v>
      </c>
      <c r="D234" s="50" t="s">
        <v>553</v>
      </c>
      <c r="E234" s="48" t="s">
        <v>98</v>
      </c>
      <c r="F234" s="48" t="s">
        <v>556</v>
      </c>
      <c r="G234" s="63"/>
      <c r="H234" s="64" t="s">
        <v>737</v>
      </c>
      <c r="I234" s="48" t="s">
        <v>105</v>
      </c>
      <c r="J234" s="48" t="s">
        <v>98</v>
      </c>
      <c r="K234" s="48">
        <v>421708</v>
      </c>
    </row>
    <row r="235" spans="1:11" ht="27">
      <c r="A235" s="48" t="s">
        <v>558</v>
      </c>
      <c r="B235" s="49" t="s">
        <v>666</v>
      </c>
      <c r="C235" s="50" t="s">
        <v>105</v>
      </c>
      <c r="D235" s="50" t="s">
        <v>553</v>
      </c>
      <c r="E235" s="48" t="s">
        <v>557</v>
      </c>
      <c r="F235" s="48" t="s">
        <v>558</v>
      </c>
      <c r="G235" s="63"/>
      <c r="H235" s="64" t="s">
        <v>737</v>
      </c>
      <c r="I235" s="48" t="s">
        <v>105</v>
      </c>
      <c r="J235" s="48" t="s">
        <v>410</v>
      </c>
      <c r="K235" s="48">
        <v>421712</v>
      </c>
    </row>
    <row r="236" spans="1:11" ht="27">
      <c r="A236" s="48" t="s">
        <v>560</v>
      </c>
      <c r="B236" s="49" t="s">
        <v>666</v>
      </c>
      <c r="C236" s="50" t="s">
        <v>105</v>
      </c>
      <c r="D236" s="50" t="s">
        <v>553</v>
      </c>
      <c r="E236" s="48" t="s">
        <v>559</v>
      </c>
      <c r="F236" s="48" t="s">
        <v>560</v>
      </c>
      <c r="G236" s="63"/>
      <c r="H236" s="64" t="s">
        <v>737</v>
      </c>
      <c r="I236" s="48" t="s">
        <v>105</v>
      </c>
      <c r="J236" s="48" t="s">
        <v>554</v>
      </c>
      <c r="K236" s="48">
        <v>421706</v>
      </c>
    </row>
    <row r="237" spans="1:11" ht="27">
      <c r="A237" s="48" t="s">
        <v>561</v>
      </c>
      <c r="B237" s="49" t="s">
        <v>666</v>
      </c>
      <c r="C237" s="50" t="s">
        <v>105</v>
      </c>
      <c r="D237" s="50" t="s">
        <v>553</v>
      </c>
      <c r="E237" s="48" t="s">
        <v>681</v>
      </c>
      <c r="F237" s="48" t="s">
        <v>561</v>
      </c>
      <c r="G237" s="63"/>
      <c r="H237" s="64" t="s">
        <v>737</v>
      </c>
      <c r="I237" s="48" t="s">
        <v>105</v>
      </c>
      <c r="J237" s="48" t="s">
        <v>410</v>
      </c>
      <c r="K237" s="48">
        <v>421712</v>
      </c>
    </row>
    <row r="238" spans="1:11" ht="27">
      <c r="A238" s="48" t="s">
        <v>563</v>
      </c>
      <c r="B238" s="49" t="s">
        <v>666</v>
      </c>
      <c r="C238" s="50" t="s">
        <v>105</v>
      </c>
      <c r="D238" s="50" t="s">
        <v>553</v>
      </c>
      <c r="E238" s="48" t="s">
        <v>562</v>
      </c>
      <c r="F238" s="48" t="s">
        <v>563</v>
      </c>
      <c r="G238" s="63"/>
      <c r="H238" s="64" t="s">
        <v>737</v>
      </c>
      <c r="I238" s="48" t="s">
        <v>105</v>
      </c>
      <c r="J238" s="48" t="s">
        <v>410</v>
      </c>
      <c r="K238" s="48">
        <v>421712</v>
      </c>
    </row>
    <row r="239" spans="1:11" ht="27">
      <c r="A239" s="48" t="s">
        <v>565</v>
      </c>
      <c r="B239" s="49" t="s">
        <v>666</v>
      </c>
      <c r="C239" s="50" t="s">
        <v>105</v>
      </c>
      <c r="D239" s="50" t="s">
        <v>553</v>
      </c>
      <c r="E239" s="48" t="s">
        <v>564</v>
      </c>
      <c r="F239" s="48" t="s">
        <v>565</v>
      </c>
      <c r="G239" s="63"/>
      <c r="H239" s="64" t="s">
        <v>737</v>
      </c>
      <c r="I239" s="48" t="s">
        <v>105</v>
      </c>
      <c r="J239" s="48" t="s">
        <v>410</v>
      </c>
      <c r="K239" s="48">
        <v>421712</v>
      </c>
    </row>
    <row r="240" spans="1:11" ht="27">
      <c r="A240" s="48" t="s">
        <v>567</v>
      </c>
      <c r="B240" s="49" t="s">
        <v>666</v>
      </c>
      <c r="C240" s="50" t="s">
        <v>105</v>
      </c>
      <c r="D240" s="50" t="s">
        <v>553</v>
      </c>
      <c r="E240" s="48" t="s">
        <v>566</v>
      </c>
      <c r="F240" s="48" t="s">
        <v>567</v>
      </c>
      <c r="G240" s="63"/>
      <c r="H240" s="64" t="s">
        <v>737</v>
      </c>
      <c r="I240" s="48" t="s">
        <v>105</v>
      </c>
      <c r="J240" s="48" t="s">
        <v>410</v>
      </c>
      <c r="K240" s="48">
        <v>421712</v>
      </c>
    </row>
    <row r="241" spans="1:11" ht="27">
      <c r="A241" s="48" t="s">
        <v>569</v>
      </c>
      <c r="B241" s="49" t="s">
        <v>666</v>
      </c>
      <c r="C241" s="50" t="s">
        <v>105</v>
      </c>
      <c r="D241" s="50" t="s">
        <v>553</v>
      </c>
      <c r="E241" s="48" t="s">
        <v>568</v>
      </c>
      <c r="F241" s="48" t="s">
        <v>569</v>
      </c>
      <c r="G241" s="63"/>
      <c r="H241" s="64" t="s">
        <v>737</v>
      </c>
      <c r="I241" s="48" t="s">
        <v>105</v>
      </c>
      <c r="J241" s="48" t="s">
        <v>410</v>
      </c>
      <c r="K241" s="48">
        <v>421712</v>
      </c>
    </row>
    <row r="242" spans="1:11" ht="27">
      <c r="A242" s="48" t="s">
        <v>572</v>
      </c>
      <c r="B242" s="49" t="s">
        <v>666</v>
      </c>
      <c r="C242" s="50" t="s">
        <v>105</v>
      </c>
      <c r="D242" s="50" t="s">
        <v>570</v>
      </c>
      <c r="E242" s="48" t="s">
        <v>571</v>
      </c>
      <c r="F242" s="48" t="s">
        <v>572</v>
      </c>
      <c r="G242" s="63"/>
      <c r="H242" s="64" t="s">
        <v>737</v>
      </c>
      <c r="I242" s="48" t="s">
        <v>105</v>
      </c>
      <c r="J242" s="48" t="s">
        <v>410</v>
      </c>
      <c r="K242" s="48">
        <v>421712</v>
      </c>
    </row>
    <row r="243" spans="1:11" ht="27">
      <c r="A243" s="48" t="s">
        <v>574</v>
      </c>
      <c r="B243" s="49" t="s">
        <v>666</v>
      </c>
      <c r="C243" s="50" t="s">
        <v>105</v>
      </c>
      <c r="D243" s="48" t="s">
        <v>570</v>
      </c>
      <c r="E243" s="48" t="s">
        <v>573</v>
      </c>
      <c r="F243" s="48" t="s">
        <v>574</v>
      </c>
      <c r="G243" s="63"/>
      <c r="H243" s="64" t="s">
        <v>737</v>
      </c>
      <c r="I243" s="48" t="s">
        <v>105</v>
      </c>
      <c r="J243" s="48" t="s">
        <v>573</v>
      </c>
      <c r="K243" s="48">
        <v>421715</v>
      </c>
    </row>
    <row r="244" spans="1:11" ht="27">
      <c r="A244" s="48" t="s">
        <v>576</v>
      </c>
      <c r="B244" s="49" t="s">
        <v>666</v>
      </c>
      <c r="C244" s="50" t="s">
        <v>105</v>
      </c>
      <c r="D244" s="50" t="s">
        <v>570</v>
      </c>
      <c r="E244" s="48" t="s">
        <v>575</v>
      </c>
      <c r="F244" s="48" t="s">
        <v>576</v>
      </c>
      <c r="G244" s="63"/>
      <c r="H244" s="64" t="s">
        <v>737</v>
      </c>
      <c r="I244" s="48" t="s">
        <v>105</v>
      </c>
      <c r="J244" s="48" t="s">
        <v>410</v>
      </c>
      <c r="K244" s="48">
        <v>421712</v>
      </c>
    </row>
    <row r="245" spans="1:11" ht="27">
      <c r="A245" s="48" t="s">
        <v>578</v>
      </c>
      <c r="B245" s="49" t="s">
        <v>666</v>
      </c>
      <c r="C245" s="50" t="s">
        <v>105</v>
      </c>
      <c r="D245" s="50" t="s">
        <v>570</v>
      </c>
      <c r="E245" s="48" t="s">
        <v>577</v>
      </c>
      <c r="F245" s="48" t="s">
        <v>578</v>
      </c>
      <c r="G245" s="63"/>
      <c r="H245" s="64" t="s">
        <v>737</v>
      </c>
      <c r="I245" s="48" t="s">
        <v>105</v>
      </c>
      <c r="J245" s="48" t="s">
        <v>410</v>
      </c>
      <c r="K245" s="48">
        <v>421712</v>
      </c>
    </row>
    <row r="246" spans="1:11" ht="27">
      <c r="A246" s="48" t="s">
        <v>580</v>
      </c>
      <c r="B246" s="49" t="s">
        <v>666</v>
      </c>
      <c r="C246" s="50" t="s">
        <v>105</v>
      </c>
      <c r="D246" s="50" t="s">
        <v>579</v>
      </c>
      <c r="E246" s="48" t="s">
        <v>91</v>
      </c>
      <c r="F246" s="48" t="s">
        <v>580</v>
      </c>
      <c r="G246" s="63"/>
      <c r="H246" s="64" t="s">
        <v>737</v>
      </c>
      <c r="I246" s="48" t="s">
        <v>105</v>
      </c>
      <c r="J246" s="48" t="s">
        <v>91</v>
      </c>
      <c r="K246" s="48">
        <v>421501</v>
      </c>
    </row>
    <row r="247" spans="1:11" ht="27">
      <c r="A247" s="48" t="s">
        <v>581</v>
      </c>
      <c r="B247" s="49" t="s">
        <v>666</v>
      </c>
      <c r="C247" s="50" t="s">
        <v>105</v>
      </c>
      <c r="D247" s="48" t="s">
        <v>579</v>
      </c>
      <c r="E247" s="48" t="s">
        <v>106</v>
      </c>
      <c r="F247" s="48" t="s">
        <v>581</v>
      </c>
      <c r="G247" s="63"/>
      <c r="H247" s="64" t="s">
        <v>737</v>
      </c>
      <c r="I247" s="48" t="s">
        <v>105</v>
      </c>
      <c r="J247" s="48" t="s">
        <v>410</v>
      </c>
      <c r="K247" s="48">
        <v>421712</v>
      </c>
    </row>
    <row r="248" spans="1:11" ht="27">
      <c r="A248" s="51" t="s">
        <v>583</v>
      </c>
      <c r="B248" s="49" t="s">
        <v>666</v>
      </c>
      <c r="C248" s="50" t="s">
        <v>105</v>
      </c>
      <c r="D248" s="50" t="s">
        <v>579</v>
      </c>
      <c r="E248" s="51" t="s">
        <v>582</v>
      </c>
      <c r="F248" s="51" t="s">
        <v>583</v>
      </c>
      <c r="G248" s="65"/>
      <c r="H248" s="66" t="s">
        <v>737</v>
      </c>
      <c r="I248" s="51" t="s">
        <v>579</v>
      </c>
      <c r="J248" s="51" t="s">
        <v>582</v>
      </c>
      <c r="K248" s="51">
        <v>421502</v>
      </c>
    </row>
    <row r="249" spans="1:11" ht="27">
      <c r="A249" s="48" t="s">
        <v>585</v>
      </c>
      <c r="B249" s="49" t="s">
        <v>666</v>
      </c>
      <c r="C249" s="50" t="s">
        <v>105</v>
      </c>
      <c r="D249" s="50" t="s">
        <v>579</v>
      </c>
      <c r="E249" s="48" t="s">
        <v>584</v>
      </c>
      <c r="F249" s="48" t="s">
        <v>585</v>
      </c>
      <c r="G249" s="63"/>
      <c r="H249" s="64" t="s">
        <v>737</v>
      </c>
      <c r="I249" s="48" t="s">
        <v>579</v>
      </c>
      <c r="J249" s="48" t="s">
        <v>584</v>
      </c>
      <c r="K249" s="48">
        <v>421503</v>
      </c>
    </row>
    <row r="250" spans="1:11" ht="27">
      <c r="A250" s="48" t="s">
        <v>588</v>
      </c>
      <c r="B250" s="49" t="s">
        <v>666</v>
      </c>
      <c r="C250" s="50" t="s">
        <v>105</v>
      </c>
      <c r="D250" s="50" t="s">
        <v>579</v>
      </c>
      <c r="E250" s="48" t="s">
        <v>587</v>
      </c>
      <c r="F250" s="48" t="s">
        <v>588</v>
      </c>
      <c r="G250" s="63"/>
      <c r="H250" s="64" t="s">
        <v>737</v>
      </c>
      <c r="I250" s="48" t="s">
        <v>579</v>
      </c>
      <c r="J250" s="48" t="s">
        <v>589</v>
      </c>
      <c r="K250" s="48">
        <v>421504</v>
      </c>
    </row>
    <row r="251" spans="1:11" ht="27">
      <c r="A251" s="48" t="s">
        <v>591</v>
      </c>
      <c r="B251" s="49" t="s">
        <v>666</v>
      </c>
      <c r="C251" s="50" t="s">
        <v>105</v>
      </c>
      <c r="D251" s="50" t="s">
        <v>579</v>
      </c>
      <c r="E251" s="48" t="s">
        <v>590</v>
      </c>
      <c r="F251" s="48" t="s">
        <v>591</v>
      </c>
      <c r="G251" s="63"/>
      <c r="H251" s="64" t="s">
        <v>737</v>
      </c>
      <c r="I251" s="48" t="s">
        <v>579</v>
      </c>
      <c r="J251" s="48" t="s">
        <v>589</v>
      </c>
      <c r="K251" s="48">
        <v>421504</v>
      </c>
    </row>
    <row r="252" spans="1:11" ht="27">
      <c r="A252" s="48" t="s">
        <v>593</v>
      </c>
      <c r="B252" s="49" t="s">
        <v>666</v>
      </c>
      <c r="C252" s="50" t="s">
        <v>105</v>
      </c>
      <c r="D252" s="50" t="s">
        <v>579</v>
      </c>
      <c r="E252" s="48" t="s">
        <v>592</v>
      </c>
      <c r="F252" s="48" t="s">
        <v>593</v>
      </c>
      <c r="G252" s="63"/>
      <c r="H252" s="64" t="s">
        <v>737</v>
      </c>
      <c r="I252" s="48" t="s">
        <v>579</v>
      </c>
      <c r="J252" s="48" t="s">
        <v>589</v>
      </c>
      <c r="K252" s="48">
        <v>421504</v>
      </c>
    </row>
    <row r="253" spans="1:11" ht="27">
      <c r="A253" s="71" t="s">
        <v>755</v>
      </c>
      <c r="B253" s="72" t="s">
        <v>666</v>
      </c>
      <c r="C253" s="73" t="s">
        <v>105</v>
      </c>
      <c r="D253" s="73" t="s">
        <v>579</v>
      </c>
      <c r="E253" s="74" t="s">
        <v>756</v>
      </c>
      <c r="F253" s="71" t="s">
        <v>757</v>
      </c>
      <c r="G253" s="75"/>
      <c r="H253" s="76" t="s">
        <v>737</v>
      </c>
      <c r="I253" s="70" t="s">
        <v>579</v>
      </c>
      <c r="J253" s="70" t="s">
        <v>589</v>
      </c>
      <c r="K253" s="70">
        <v>421504</v>
      </c>
    </row>
    <row r="254" spans="1:11" ht="27">
      <c r="A254" s="48" t="s">
        <v>594</v>
      </c>
      <c r="B254" s="49" t="s">
        <v>666</v>
      </c>
      <c r="C254" s="50" t="s">
        <v>105</v>
      </c>
      <c r="D254" s="50" t="s">
        <v>579</v>
      </c>
      <c r="E254" s="48" t="s">
        <v>589</v>
      </c>
      <c r="F254" s="48" t="s">
        <v>594</v>
      </c>
      <c r="G254" s="63"/>
      <c r="H254" s="64" t="s">
        <v>737</v>
      </c>
      <c r="I254" s="48" t="s">
        <v>579</v>
      </c>
      <c r="J254" s="48" t="s">
        <v>589</v>
      </c>
      <c r="K254" s="48">
        <v>421504</v>
      </c>
    </row>
    <row r="255" spans="1:11" ht="27">
      <c r="A255" s="48" t="s">
        <v>682</v>
      </c>
      <c r="B255" s="49" t="s">
        <v>666</v>
      </c>
      <c r="C255" s="50" t="s">
        <v>105</v>
      </c>
      <c r="D255" s="50" t="s">
        <v>683</v>
      </c>
      <c r="E255" s="48" t="s">
        <v>684</v>
      </c>
      <c r="F255" s="48" t="s">
        <v>682</v>
      </c>
      <c r="G255" s="63"/>
      <c r="H255" s="64" t="s">
        <v>737</v>
      </c>
      <c r="I255" s="48" t="s">
        <v>105</v>
      </c>
      <c r="J255" s="48" t="s">
        <v>410</v>
      </c>
      <c r="K255" s="48">
        <v>421712</v>
      </c>
    </row>
    <row r="256" spans="1:11" ht="27">
      <c r="A256" s="48" t="s">
        <v>685</v>
      </c>
      <c r="B256" s="49" t="s">
        <v>666</v>
      </c>
      <c r="C256" s="50" t="s">
        <v>105</v>
      </c>
      <c r="D256" s="50" t="s">
        <v>683</v>
      </c>
      <c r="E256" s="48" t="s">
        <v>686</v>
      </c>
      <c r="F256" s="48" t="s">
        <v>685</v>
      </c>
      <c r="G256" s="63"/>
      <c r="H256" s="64" t="s">
        <v>737</v>
      </c>
      <c r="I256" s="48" t="s">
        <v>105</v>
      </c>
      <c r="J256" s="48" t="s">
        <v>410</v>
      </c>
      <c r="K256" s="48">
        <v>421712</v>
      </c>
    </row>
    <row r="257" spans="1:11" ht="27">
      <c r="A257" s="48" t="s">
        <v>596</v>
      </c>
      <c r="B257" s="49" t="s">
        <v>666</v>
      </c>
      <c r="C257" s="50" t="s">
        <v>105</v>
      </c>
      <c r="D257" s="48" t="s">
        <v>595</v>
      </c>
      <c r="E257" s="48" t="s">
        <v>687</v>
      </c>
      <c r="F257" s="48" t="s">
        <v>596</v>
      </c>
      <c r="G257" s="63"/>
      <c r="H257" s="64" t="s">
        <v>737</v>
      </c>
      <c r="I257" s="48" t="s">
        <v>105</v>
      </c>
      <c r="J257" s="48" t="s">
        <v>410</v>
      </c>
      <c r="K257" s="48">
        <v>421712</v>
      </c>
    </row>
    <row r="258" spans="1:11" ht="27">
      <c r="A258" s="48" t="s">
        <v>599</v>
      </c>
      <c r="B258" s="49" t="s">
        <v>666</v>
      </c>
      <c r="C258" s="50" t="s">
        <v>105</v>
      </c>
      <c r="D258" s="48" t="s">
        <v>105</v>
      </c>
      <c r="E258" s="48" t="s">
        <v>598</v>
      </c>
      <c r="F258" s="48" t="s">
        <v>599</v>
      </c>
      <c r="G258" s="63"/>
      <c r="H258" s="64" t="s">
        <v>737</v>
      </c>
      <c r="I258" s="48" t="s">
        <v>105</v>
      </c>
      <c r="J258" s="48" t="s">
        <v>410</v>
      </c>
      <c r="K258" s="48">
        <v>421712</v>
      </c>
    </row>
    <row r="259" spans="1:11" ht="27">
      <c r="A259" s="48" t="s">
        <v>600</v>
      </c>
      <c r="B259" s="49" t="s">
        <v>666</v>
      </c>
      <c r="C259" s="50" t="s">
        <v>105</v>
      </c>
      <c r="D259" s="50" t="s">
        <v>105</v>
      </c>
      <c r="E259" s="48" t="s">
        <v>750</v>
      </c>
      <c r="F259" s="48" t="s">
        <v>600</v>
      </c>
      <c r="G259" s="63"/>
      <c r="H259" s="64" t="s">
        <v>737</v>
      </c>
      <c r="I259" s="48" t="s">
        <v>105</v>
      </c>
      <c r="J259" s="48" t="s">
        <v>410</v>
      </c>
      <c r="K259" s="48">
        <v>421712</v>
      </c>
    </row>
    <row r="260" spans="1:11" ht="27">
      <c r="A260" s="48" t="s">
        <v>597</v>
      </c>
      <c r="B260" s="49" t="s">
        <v>666</v>
      </c>
      <c r="C260" s="50" t="s">
        <v>105</v>
      </c>
      <c r="D260" s="50" t="s">
        <v>105</v>
      </c>
      <c r="E260" s="48" t="s">
        <v>410</v>
      </c>
      <c r="F260" s="48" t="s">
        <v>597</v>
      </c>
      <c r="G260" s="63"/>
      <c r="H260" s="64" t="s">
        <v>737</v>
      </c>
      <c r="I260" s="48" t="s">
        <v>105</v>
      </c>
      <c r="J260" s="48" t="s">
        <v>410</v>
      </c>
      <c r="K260" s="48">
        <v>421712</v>
      </c>
    </row>
    <row r="261" spans="1:11" ht="27">
      <c r="A261" s="48" t="s">
        <v>603</v>
      </c>
      <c r="B261" s="77" t="s">
        <v>758</v>
      </c>
      <c r="C261" s="48" t="s">
        <v>601</v>
      </c>
      <c r="D261" s="48" t="s">
        <v>602</v>
      </c>
      <c r="E261" s="48" t="s">
        <v>107</v>
      </c>
      <c r="F261" s="48" t="s">
        <v>603</v>
      </c>
      <c r="G261" s="63"/>
      <c r="H261" s="64" t="s">
        <v>601</v>
      </c>
      <c r="I261" s="48" t="s">
        <v>602</v>
      </c>
      <c r="J261" s="48" t="s">
        <v>107</v>
      </c>
      <c r="K261" s="48">
        <v>510101</v>
      </c>
    </row>
    <row r="262" spans="1:11" ht="27">
      <c r="A262" s="48" t="s">
        <v>605</v>
      </c>
      <c r="B262" s="72" t="s">
        <v>758</v>
      </c>
      <c r="C262" s="50" t="s">
        <v>601</v>
      </c>
      <c r="D262" s="50" t="s">
        <v>602</v>
      </c>
      <c r="E262" s="48" t="s">
        <v>604</v>
      </c>
      <c r="F262" s="48" t="s">
        <v>605</v>
      </c>
      <c r="G262" s="63"/>
      <c r="H262" s="64" t="s">
        <v>601</v>
      </c>
      <c r="I262" s="48" t="s">
        <v>602</v>
      </c>
      <c r="J262" s="48" t="s">
        <v>107</v>
      </c>
      <c r="K262" s="48">
        <v>510101</v>
      </c>
    </row>
    <row r="263" spans="1:11" ht="27">
      <c r="A263" s="48" t="s">
        <v>607</v>
      </c>
      <c r="B263" s="72" t="s">
        <v>758</v>
      </c>
      <c r="C263" s="50" t="s">
        <v>601</v>
      </c>
      <c r="D263" s="50" t="s">
        <v>602</v>
      </c>
      <c r="E263" s="48" t="s">
        <v>606</v>
      </c>
      <c r="F263" s="48" t="s">
        <v>607</v>
      </c>
      <c r="G263" s="63"/>
      <c r="H263" s="64" t="s">
        <v>601</v>
      </c>
      <c r="I263" s="48" t="s">
        <v>602</v>
      </c>
      <c r="J263" s="48" t="s">
        <v>751</v>
      </c>
      <c r="K263" s="48">
        <v>510105</v>
      </c>
    </row>
    <row r="264" spans="1:11" ht="27">
      <c r="A264" s="48" t="s">
        <v>609</v>
      </c>
      <c r="B264" s="72" t="s">
        <v>758</v>
      </c>
      <c r="C264" s="50" t="s">
        <v>601</v>
      </c>
      <c r="D264" s="50" t="s">
        <v>602</v>
      </c>
      <c r="E264" s="48" t="s">
        <v>608</v>
      </c>
      <c r="F264" s="48" t="s">
        <v>609</v>
      </c>
      <c r="G264" s="63"/>
      <c r="H264" s="64" t="s">
        <v>601</v>
      </c>
      <c r="I264" s="48" t="s">
        <v>602</v>
      </c>
      <c r="J264" s="48" t="s">
        <v>751</v>
      </c>
      <c r="K264" s="48">
        <v>510105</v>
      </c>
    </row>
    <row r="265" spans="1:11" ht="27">
      <c r="A265" s="48" t="s">
        <v>610</v>
      </c>
      <c r="B265" s="72" t="s">
        <v>758</v>
      </c>
      <c r="C265" s="50" t="s">
        <v>601</v>
      </c>
      <c r="D265" s="50" t="s">
        <v>602</v>
      </c>
      <c r="E265" s="48" t="s">
        <v>108</v>
      </c>
      <c r="F265" s="48" t="s">
        <v>610</v>
      </c>
      <c r="G265" s="63"/>
      <c r="H265" s="64" t="s">
        <v>601</v>
      </c>
      <c r="I265" s="48" t="s">
        <v>602</v>
      </c>
      <c r="J265" s="48" t="s">
        <v>108</v>
      </c>
      <c r="K265" s="48">
        <v>510106</v>
      </c>
    </row>
    <row r="266" spans="1:11" ht="27">
      <c r="A266" s="48" t="s">
        <v>612</v>
      </c>
      <c r="B266" s="72" t="s">
        <v>758</v>
      </c>
      <c r="C266" s="50" t="s">
        <v>601</v>
      </c>
      <c r="D266" s="50" t="s">
        <v>602</v>
      </c>
      <c r="E266" s="48" t="s">
        <v>611</v>
      </c>
      <c r="F266" s="48" t="s">
        <v>612</v>
      </c>
      <c r="G266" s="63"/>
      <c r="H266" s="64" t="s">
        <v>601</v>
      </c>
      <c r="I266" s="48" t="s">
        <v>624</v>
      </c>
      <c r="J266" s="48" t="s">
        <v>613</v>
      </c>
      <c r="K266" s="48">
        <v>510601</v>
      </c>
    </row>
    <row r="267" spans="1:11" ht="27">
      <c r="A267" s="48" t="s">
        <v>614</v>
      </c>
      <c r="B267" s="72" t="s">
        <v>758</v>
      </c>
      <c r="C267" s="50" t="s">
        <v>601</v>
      </c>
      <c r="D267" s="50" t="s">
        <v>602</v>
      </c>
      <c r="E267" s="48" t="s">
        <v>109</v>
      </c>
      <c r="F267" s="48" t="s">
        <v>614</v>
      </c>
      <c r="G267" s="63"/>
      <c r="H267" s="64" t="s">
        <v>601</v>
      </c>
      <c r="I267" s="48" t="s">
        <v>602</v>
      </c>
      <c r="J267" s="48" t="s">
        <v>109</v>
      </c>
      <c r="K267" s="48">
        <v>510104</v>
      </c>
    </row>
    <row r="268" spans="1:11" ht="27">
      <c r="A268" s="48" t="s">
        <v>616</v>
      </c>
      <c r="B268" s="72" t="s">
        <v>758</v>
      </c>
      <c r="C268" s="50" t="s">
        <v>601</v>
      </c>
      <c r="D268" s="50" t="s">
        <v>602</v>
      </c>
      <c r="E268" s="48" t="s">
        <v>615</v>
      </c>
      <c r="F268" s="48" t="s">
        <v>616</v>
      </c>
      <c r="G268" s="63"/>
      <c r="H268" s="64" t="s">
        <v>601</v>
      </c>
      <c r="I268" s="48" t="s">
        <v>602</v>
      </c>
      <c r="J268" s="48" t="s">
        <v>615</v>
      </c>
      <c r="K268" s="48">
        <v>510102</v>
      </c>
    </row>
    <row r="269" spans="1:11" ht="27">
      <c r="A269" s="48" t="s">
        <v>618</v>
      </c>
      <c r="B269" s="72" t="s">
        <v>758</v>
      </c>
      <c r="C269" s="50" t="s">
        <v>601</v>
      </c>
      <c r="D269" s="50" t="s">
        <v>602</v>
      </c>
      <c r="E269" s="48" t="s">
        <v>617</v>
      </c>
      <c r="F269" s="48" t="s">
        <v>618</v>
      </c>
      <c r="G269" s="63"/>
      <c r="H269" s="64" t="s">
        <v>601</v>
      </c>
      <c r="I269" s="48" t="s">
        <v>602</v>
      </c>
      <c r="J269" s="48" t="s">
        <v>751</v>
      </c>
      <c r="K269" s="48">
        <v>510105</v>
      </c>
    </row>
    <row r="270" spans="1:11" ht="27">
      <c r="A270" s="48" t="s">
        <v>619</v>
      </c>
      <c r="B270" s="72" t="s">
        <v>758</v>
      </c>
      <c r="C270" s="50" t="s">
        <v>601</v>
      </c>
      <c r="D270" s="48" t="s">
        <v>759</v>
      </c>
      <c r="E270" s="48" t="s">
        <v>110</v>
      </c>
      <c r="F270" s="48" t="s">
        <v>619</v>
      </c>
      <c r="G270" s="63"/>
      <c r="H270" s="64" t="s">
        <v>601</v>
      </c>
      <c r="I270" s="48" t="s">
        <v>752</v>
      </c>
      <c r="J270" s="48" t="s">
        <v>110</v>
      </c>
      <c r="K270" s="48">
        <v>510201</v>
      </c>
    </row>
    <row r="271" spans="1:11" ht="27">
      <c r="A271" s="48" t="s">
        <v>620</v>
      </c>
      <c r="B271" s="72" t="s">
        <v>758</v>
      </c>
      <c r="C271" s="50" t="s">
        <v>601</v>
      </c>
      <c r="D271" s="50" t="s">
        <v>759</v>
      </c>
      <c r="E271" s="48" t="s">
        <v>111</v>
      </c>
      <c r="F271" s="48" t="s">
        <v>620</v>
      </c>
      <c r="G271" s="63"/>
      <c r="H271" s="64" t="s">
        <v>601</v>
      </c>
      <c r="I271" s="48" t="s">
        <v>752</v>
      </c>
      <c r="J271" s="48" t="s">
        <v>111</v>
      </c>
      <c r="K271" s="48">
        <v>510202</v>
      </c>
    </row>
    <row r="272" spans="1:11" ht="27">
      <c r="A272" s="48" t="s">
        <v>621</v>
      </c>
      <c r="B272" s="72" t="s">
        <v>758</v>
      </c>
      <c r="C272" s="50" t="s">
        <v>601</v>
      </c>
      <c r="D272" s="50" t="s">
        <v>759</v>
      </c>
      <c r="E272" s="48" t="s">
        <v>112</v>
      </c>
      <c r="F272" s="48" t="s">
        <v>621</v>
      </c>
      <c r="G272" s="63"/>
      <c r="H272" s="64" t="s">
        <v>601</v>
      </c>
      <c r="I272" s="48" t="s">
        <v>752</v>
      </c>
      <c r="J272" s="48" t="s">
        <v>112</v>
      </c>
      <c r="K272" s="48">
        <v>510203</v>
      </c>
    </row>
    <row r="273" spans="1:11" ht="27">
      <c r="A273" s="48" t="s">
        <v>623</v>
      </c>
      <c r="B273" s="72" t="s">
        <v>758</v>
      </c>
      <c r="C273" s="50" t="s">
        <v>601</v>
      </c>
      <c r="D273" s="50" t="s">
        <v>759</v>
      </c>
      <c r="E273" s="48" t="s">
        <v>622</v>
      </c>
      <c r="F273" s="48" t="s">
        <v>623</v>
      </c>
      <c r="G273" s="63"/>
      <c r="H273" s="64" t="s">
        <v>601</v>
      </c>
      <c r="I273" s="48" t="s">
        <v>624</v>
      </c>
      <c r="J273" s="48" t="s">
        <v>613</v>
      </c>
      <c r="K273" s="48">
        <v>510601</v>
      </c>
    </row>
    <row r="274" spans="1:11" ht="27">
      <c r="A274" s="48" t="s">
        <v>626</v>
      </c>
      <c r="B274" s="72" t="s">
        <v>758</v>
      </c>
      <c r="C274" s="50" t="s">
        <v>601</v>
      </c>
      <c r="D274" s="50" t="s">
        <v>759</v>
      </c>
      <c r="E274" s="48" t="s">
        <v>625</v>
      </c>
      <c r="F274" s="48" t="s">
        <v>626</v>
      </c>
      <c r="G274" s="63"/>
      <c r="H274" s="64" t="s">
        <v>601</v>
      </c>
      <c r="I274" s="48" t="s">
        <v>752</v>
      </c>
      <c r="J274" s="48" t="s">
        <v>110</v>
      </c>
      <c r="K274" s="48">
        <v>510201</v>
      </c>
    </row>
    <row r="275" spans="1:11" ht="27">
      <c r="A275" s="48" t="s">
        <v>628</v>
      </c>
      <c r="B275" s="72" t="s">
        <v>758</v>
      </c>
      <c r="C275" s="50" t="s">
        <v>601</v>
      </c>
      <c r="D275" s="48" t="s">
        <v>627</v>
      </c>
      <c r="E275" s="48" t="s">
        <v>113</v>
      </c>
      <c r="F275" s="48" t="s">
        <v>628</v>
      </c>
      <c r="G275" s="63"/>
      <c r="H275" s="64" t="s">
        <v>601</v>
      </c>
      <c r="I275" s="48" t="s">
        <v>627</v>
      </c>
      <c r="J275" s="48" t="s">
        <v>113</v>
      </c>
      <c r="K275" s="48">
        <v>510301</v>
      </c>
    </row>
    <row r="276" spans="1:11" ht="27">
      <c r="A276" s="48" t="s">
        <v>629</v>
      </c>
      <c r="B276" s="72" t="s">
        <v>758</v>
      </c>
      <c r="C276" s="50" t="s">
        <v>601</v>
      </c>
      <c r="D276" s="50" t="s">
        <v>627</v>
      </c>
      <c r="E276" s="48" t="s">
        <v>114</v>
      </c>
      <c r="F276" s="48" t="s">
        <v>629</v>
      </c>
      <c r="G276" s="63"/>
      <c r="H276" s="64" t="s">
        <v>601</v>
      </c>
      <c r="I276" s="48" t="s">
        <v>627</v>
      </c>
      <c r="J276" s="48" t="s">
        <v>114</v>
      </c>
      <c r="K276" s="48">
        <v>510302</v>
      </c>
    </row>
    <row r="277" spans="1:11" ht="27">
      <c r="A277" s="48" t="s">
        <v>631</v>
      </c>
      <c r="B277" s="72" t="s">
        <v>758</v>
      </c>
      <c r="C277" s="50" t="s">
        <v>601</v>
      </c>
      <c r="D277" s="50" t="s">
        <v>627</v>
      </c>
      <c r="E277" s="48" t="s">
        <v>630</v>
      </c>
      <c r="F277" s="48" t="s">
        <v>631</v>
      </c>
      <c r="G277" s="63"/>
      <c r="H277" s="64" t="s">
        <v>601</v>
      </c>
      <c r="I277" s="48" t="s">
        <v>627</v>
      </c>
      <c r="J277" s="48" t="s">
        <v>630</v>
      </c>
      <c r="K277" s="48">
        <v>510303</v>
      </c>
    </row>
    <row r="278" spans="1:11" ht="27">
      <c r="A278" s="48" t="s">
        <v>633</v>
      </c>
      <c r="B278" s="72" t="s">
        <v>758</v>
      </c>
      <c r="C278" s="50" t="s">
        <v>601</v>
      </c>
      <c r="D278" s="50" t="s">
        <v>627</v>
      </c>
      <c r="E278" s="48" t="s">
        <v>632</v>
      </c>
      <c r="F278" s="48" t="s">
        <v>633</v>
      </c>
      <c r="G278" s="63"/>
      <c r="H278" s="64" t="s">
        <v>601</v>
      </c>
      <c r="I278" s="48" t="s">
        <v>627</v>
      </c>
      <c r="J278" s="48" t="s">
        <v>632</v>
      </c>
      <c r="K278" s="48">
        <v>510304</v>
      </c>
    </row>
    <row r="279" spans="1:11" ht="27">
      <c r="A279" s="48" t="s">
        <v>636</v>
      </c>
      <c r="B279" s="72" t="s">
        <v>758</v>
      </c>
      <c r="C279" s="50" t="s">
        <v>601</v>
      </c>
      <c r="D279" s="48" t="s">
        <v>634</v>
      </c>
      <c r="E279" s="48" t="s">
        <v>635</v>
      </c>
      <c r="F279" s="48" t="s">
        <v>636</v>
      </c>
      <c r="G279" s="63"/>
      <c r="H279" s="64" t="s">
        <v>601</v>
      </c>
      <c r="I279" s="48" t="s">
        <v>634</v>
      </c>
      <c r="J279" s="48" t="s">
        <v>635</v>
      </c>
      <c r="K279" s="48">
        <v>510401</v>
      </c>
    </row>
    <row r="280" spans="1:11" ht="27">
      <c r="A280" s="48" t="s">
        <v>638</v>
      </c>
      <c r="B280" s="72" t="s">
        <v>758</v>
      </c>
      <c r="C280" s="50" t="s">
        <v>601</v>
      </c>
      <c r="D280" s="50" t="s">
        <v>634</v>
      </c>
      <c r="E280" s="48" t="s">
        <v>637</v>
      </c>
      <c r="F280" s="48" t="s">
        <v>638</v>
      </c>
      <c r="G280" s="63"/>
      <c r="H280" s="64" t="s">
        <v>601</v>
      </c>
      <c r="I280" s="48" t="s">
        <v>634</v>
      </c>
      <c r="J280" s="48" t="s">
        <v>637</v>
      </c>
      <c r="K280" s="48">
        <v>510406</v>
      </c>
    </row>
    <row r="281" spans="1:11" ht="27">
      <c r="A281" s="48" t="s">
        <v>640</v>
      </c>
      <c r="B281" s="72" t="s">
        <v>758</v>
      </c>
      <c r="C281" s="50" t="s">
        <v>601</v>
      </c>
      <c r="D281" s="50" t="s">
        <v>634</v>
      </c>
      <c r="E281" s="48" t="s">
        <v>639</v>
      </c>
      <c r="F281" s="48" t="s">
        <v>640</v>
      </c>
      <c r="G281" s="63"/>
      <c r="H281" s="64" t="s">
        <v>601</v>
      </c>
      <c r="I281" s="48" t="s">
        <v>634</v>
      </c>
      <c r="J281" s="48" t="s">
        <v>641</v>
      </c>
      <c r="K281" s="48">
        <v>510408</v>
      </c>
    </row>
    <row r="282" spans="1:11" ht="27">
      <c r="A282" s="48" t="s">
        <v>642</v>
      </c>
      <c r="B282" s="72" t="s">
        <v>758</v>
      </c>
      <c r="C282" s="50" t="s">
        <v>601</v>
      </c>
      <c r="D282" s="50" t="s">
        <v>634</v>
      </c>
      <c r="E282" s="48" t="s">
        <v>115</v>
      </c>
      <c r="F282" s="48" t="s">
        <v>642</v>
      </c>
      <c r="G282" s="63"/>
      <c r="H282" s="64" t="s">
        <v>601</v>
      </c>
      <c r="I282" s="48" t="s">
        <v>634</v>
      </c>
      <c r="J282" s="48" t="s">
        <v>115</v>
      </c>
      <c r="K282" s="48">
        <v>510402</v>
      </c>
    </row>
    <row r="283" spans="1:11" ht="27">
      <c r="A283" s="48" t="s">
        <v>644</v>
      </c>
      <c r="B283" s="72" t="s">
        <v>758</v>
      </c>
      <c r="C283" s="50" t="s">
        <v>601</v>
      </c>
      <c r="D283" s="50" t="s">
        <v>634</v>
      </c>
      <c r="E283" s="48" t="s">
        <v>643</v>
      </c>
      <c r="F283" s="48" t="s">
        <v>644</v>
      </c>
      <c r="G283" s="63"/>
      <c r="H283" s="64" t="s">
        <v>601</v>
      </c>
      <c r="I283" s="48" t="s">
        <v>634</v>
      </c>
      <c r="J283" s="48" t="s">
        <v>643</v>
      </c>
      <c r="K283" s="48">
        <v>510409</v>
      </c>
    </row>
    <row r="284" spans="1:11" ht="27">
      <c r="A284" s="48" t="s">
        <v>646</v>
      </c>
      <c r="B284" s="72" t="s">
        <v>758</v>
      </c>
      <c r="C284" s="50" t="s">
        <v>601</v>
      </c>
      <c r="D284" s="50" t="s">
        <v>634</v>
      </c>
      <c r="E284" s="48" t="s">
        <v>645</v>
      </c>
      <c r="F284" s="48" t="s">
        <v>646</v>
      </c>
      <c r="G284" s="63"/>
      <c r="H284" s="64" t="s">
        <v>601</v>
      </c>
      <c r="I284" s="48" t="s">
        <v>634</v>
      </c>
      <c r="J284" s="48" t="s">
        <v>645</v>
      </c>
      <c r="K284" s="48">
        <v>510405</v>
      </c>
    </row>
    <row r="285" spans="1:11" ht="27">
      <c r="A285" s="48" t="s">
        <v>648</v>
      </c>
      <c r="B285" s="72" t="s">
        <v>758</v>
      </c>
      <c r="C285" s="50" t="s">
        <v>601</v>
      </c>
      <c r="D285" s="50" t="s">
        <v>634</v>
      </c>
      <c r="E285" s="48" t="s">
        <v>647</v>
      </c>
      <c r="F285" s="48" t="s">
        <v>648</v>
      </c>
      <c r="G285" s="63"/>
      <c r="H285" s="64" t="s">
        <v>601</v>
      </c>
      <c r="I285" s="48" t="s">
        <v>634</v>
      </c>
      <c r="J285" s="48" t="s">
        <v>753</v>
      </c>
      <c r="K285" s="48">
        <v>510404</v>
      </c>
    </row>
    <row r="286" spans="1:11" ht="27">
      <c r="A286" s="48" t="s">
        <v>649</v>
      </c>
      <c r="B286" s="72" t="s">
        <v>758</v>
      </c>
      <c r="C286" s="50" t="s">
        <v>601</v>
      </c>
      <c r="D286" s="50" t="s">
        <v>634</v>
      </c>
      <c r="E286" s="48" t="s">
        <v>641</v>
      </c>
      <c r="F286" s="48" t="s">
        <v>649</v>
      </c>
      <c r="G286" s="63"/>
      <c r="H286" s="64" t="s">
        <v>601</v>
      </c>
      <c r="I286" s="48" t="s">
        <v>634</v>
      </c>
      <c r="J286" s="48" t="s">
        <v>641</v>
      </c>
      <c r="K286" s="48">
        <v>510408</v>
      </c>
    </row>
    <row r="287" spans="1:11" ht="27">
      <c r="A287" s="48" t="s">
        <v>651</v>
      </c>
      <c r="B287" s="72" t="s">
        <v>758</v>
      </c>
      <c r="C287" s="50" t="s">
        <v>601</v>
      </c>
      <c r="D287" s="48" t="s">
        <v>650</v>
      </c>
      <c r="E287" s="48" t="s">
        <v>116</v>
      </c>
      <c r="F287" s="48" t="s">
        <v>651</v>
      </c>
      <c r="G287" s="63"/>
      <c r="H287" s="64" t="s">
        <v>601</v>
      </c>
      <c r="I287" s="48" t="s">
        <v>650</v>
      </c>
      <c r="J287" s="48" t="s">
        <v>116</v>
      </c>
      <c r="K287" s="48">
        <v>510501</v>
      </c>
    </row>
    <row r="288" spans="1:11" ht="27">
      <c r="A288" s="48" t="s">
        <v>652</v>
      </c>
      <c r="B288" s="72" t="s">
        <v>758</v>
      </c>
      <c r="C288" s="50" t="s">
        <v>601</v>
      </c>
      <c r="D288" s="50" t="s">
        <v>650</v>
      </c>
      <c r="E288" s="48" t="s">
        <v>117</v>
      </c>
      <c r="F288" s="48" t="s">
        <v>652</v>
      </c>
      <c r="G288" s="63"/>
      <c r="H288" s="64" t="s">
        <v>601</v>
      </c>
      <c r="I288" s="48" t="s">
        <v>650</v>
      </c>
      <c r="J288" s="48" t="s">
        <v>117</v>
      </c>
      <c r="K288" s="48">
        <v>510503</v>
      </c>
    </row>
    <row r="289" spans="1:11" ht="27">
      <c r="A289" s="48" t="s">
        <v>653</v>
      </c>
      <c r="B289" s="72" t="s">
        <v>758</v>
      </c>
      <c r="C289" s="50" t="s">
        <v>601</v>
      </c>
      <c r="D289" s="50" t="s">
        <v>650</v>
      </c>
      <c r="E289" s="48" t="s">
        <v>118</v>
      </c>
      <c r="F289" s="48" t="s">
        <v>653</v>
      </c>
      <c r="G289" s="63"/>
      <c r="H289" s="64" t="s">
        <v>601</v>
      </c>
      <c r="I289" s="48" t="s">
        <v>650</v>
      </c>
      <c r="J289" s="48" t="s">
        <v>118</v>
      </c>
      <c r="K289" s="48">
        <v>510502</v>
      </c>
    </row>
    <row r="290" spans="1:11" ht="27">
      <c r="A290" s="48" t="s">
        <v>654</v>
      </c>
      <c r="B290" s="72" t="s">
        <v>758</v>
      </c>
      <c r="C290" s="50" t="s">
        <v>601</v>
      </c>
      <c r="D290" s="50" t="s">
        <v>650</v>
      </c>
      <c r="E290" s="48" t="s">
        <v>119</v>
      </c>
      <c r="F290" s="48" t="s">
        <v>654</v>
      </c>
      <c r="G290" s="63"/>
      <c r="H290" s="64" t="s">
        <v>601</v>
      </c>
      <c r="I290" s="48" t="s">
        <v>650</v>
      </c>
      <c r="J290" s="48" t="s">
        <v>119</v>
      </c>
      <c r="K290" s="48">
        <v>510505</v>
      </c>
    </row>
    <row r="291" spans="1:11" ht="27">
      <c r="A291" s="51" t="s">
        <v>656</v>
      </c>
      <c r="B291" s="72" t="s">
        <v>758</v>
      </c>
      <c r="C291" s="50" t="s">
        <v>601</v>
      </c>
      <c r="D291" s="50" t="s">
        <v>650</v>
      </c>
      <c r="E291" s="51" t="s">
        <v>655</v>
      </c>
      <c r="F291" s="51" t="s">
        <v>656</v>
      </c>
      <c r="G291" s="65"/>
      <c r="H291" s="66" t="s">
        <v>601</v>
      </c>
      <c r="I291" s="51" t="s">
        <v>650</v>
      </c>
      <c r="J291" s="51" t="s">
        <v>657</v>
      </c>
      <c r="K291" s="51">
        <v>510504</v>
      </c>
    </row>
    <row r="292" spans="1:11" ht="27">
      <c r="A292" s="48" t="s">
        <v>658</v>
      </c>
      <c r="B292" s="72" t="s">
        <v>758</v>
      </c>
      <c r="C292" s="50" t="s">
        <v>601</v>
      </c>
      <c r="D292" s="50" t="s">
        <v>650</v>
      </c>
      <c r="E292" s="48" t="s">
        <v>688</v>
      </c>
      <c r="F292" s="48" t="s">
        <v>658</v>
      </c>
      <c r="G292" s="63"/>
      <c r="H292" s="64" t="s">
        <v>601</v>
      </c>
      <c r="I292" s="48" t="s">
        <v>624</v>
      </c>
      <c r="J292" s="48" t="s">
        <v>613</v>
      </c>
      <c r="K292" s="48">
        <v>510601</v>
      </c>
    </row>
    <row r="293" spans="1:11" ht="27">
      <c r="A293" s="48" t="s">
        <v>660</v>
      </c>
      <c r="B293" s="72" t="s">
        <v>758</v>
      </c>
      <c r="C293" s="50" t="s">
        <v>601</v>
      </c>
      <c r="D293" s="50" t="s">
        <v>650</v>
      </c>
      <c r="E293" s="48" t="s">
        <v>659</v>
      </c>
      <c r="F293" s="48" t="s">
        <v>660</v>
      </c>
      <c r="G293" s="63"/>
      <c r="H293" s="64" t="s">
        <v>601</v>
      </c>
      <c r="I293" s="48" t="s">
        <v>650</v>
      </c>
      <c r="J293" s="48" t="s">
        <v>657</v>
      </c>
      <c r="K293" s="48">
        <v>510504</v>
      </c>
    </row>
    <row r="294" spans="1:11" ht="27">
      <c r="A294" s="48" t="s">
        <v>661</v>
      </c>
      <c r="B294" s="72" t="s">
        <v>758</v>
      </c>
      <c r="C294" s="50" t="s">
        <v>601</v>
      </c>
      <c r="D294" s="50" t="s">
        <v>650</v>
      </c>
      <c r="E294" s="48" t="s">
        <v>657</v>
      </c>
      <c r="F294" s="48" t="s">
        <v>661</v>
      </c>
      <c r="G294" s="63"/>
      <c r="H294" s="64" t="s">
        <v>601</v>
      </c>
      <c r="I294" s="48" t="s">
        <v>650</v>
      </c>
      <c r="J294" s="48" t="s">
        <v>657</v>
      </c>
      <c r="K294" s="48">
        <v>510504</v>
      </c>
    </row>
    <row r="295" spans="1:11" ht="27.75" thickBot="1">
      <c r="A295" s="52" t="s">
        <v>662</v>
      </c>
      <c r="B295" s="78" t="s">
        <v>758</v>
      </c>
      <c r="C295" s="67" t="s">
        <v>601</v>
      </c>
      <c r="D295" s="52" t="s">
        <v>624</v>
      </c>
      <c r="E295" s="52" t="s">
        <v>613</v>
      </c>
      <c r="F295" s="52" t="s">
        <v>662</v>
      </c>
      <c r="G295" s="68"/>
      <c r="H295" s="69" t="s">
        <v>601</v>
      </c>
      <c r="I295" s="52" t="s">
        <v>624</v>
      </c>
      <c r="J295" s="52" t="s">
        <v>613</v>
      </c>
      <c r="K295" s="52">
        <v>510601</v>
      </c>
    </row>
    <row r="296" spans="1:11" ht="13.5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</row>
    <row r="297" spans="1:11" s="54" customFormat="1" ht="13.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</row>
  </sheetData>
  <sheetProtection password="CC59" sheet="1" selectLockedCells="1"/>
  <printOptions/>
  <pageMargins left="0.7086614173228347" right="0.7086614173228347" top="0.35433070866141736" bottom="0.35433070866141736" header="0.31496062992125984" footer="0.11811023622047245"/>
  <pageSetup fitToHeight="0" fitToWidth="1" horizontalDpi="600" verticalDpi="600" orientation="landscape" paperSize="9" r:id="rId1"/>
  <headerFoot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user11</dc:creator>
  <cp:keywords/>
  <dc:description/>
  <cp:lastModifiedBy>user-07</cp:lastModifiedBy>
  <cp:lastPrinted>2014-10-21T05:51:11Z</cp:lastPrinted>
  <dcterms:created xsi:type="dcterms:W3CDTF">2012-06-22T02:30:31Z</dcterms:created>
  <dcterms:modified xsi:type="dcterms:W3CDTF">2014-10-23T08:53:16Z</dcterms:modified>
  <cp:category/>
  <cp:version/>
  <cp:contentType/>
  <cp:contentStatus/>
</cp:coreProperties>
</file>